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samanye\Desktop\LOTS of stuff\REPORTING\"/>
    </mc:Choice>
  </mc:AlternateContent>
  <xr:revisionPtr revIDLastSave="0" documentId="13_ncr:1_{DC8BFCB1-D796-4BAD-A052-5B3D180D28CE}" xr6:coauthVersionLast="45" xr6:coauthVersionMax="45" xr10:uidLastSave="{00000000-0000-0000-0000-000000000000}"/>
  <bookViews>
    <workbookView xWindow="-120" yWindow="-120" windowWidth="20730" windowHeight="11160" firstSheet="11" activeTab="14" xr2:uid="{00000000-000D-0000-FFFF-FFFF00000000}"/>
  </bookViews>
  <sheets>
    <sheet name="Introduction" sheetId="22" r:id="rId1"/>
    <sheet name="Gen. Reporter Info" sheetId="1" r:id="rId2"/>
    <sheet name="GHG Summary" sheetId="16" r:id="rId3"/>
    <sheet name="General Stationary Combustion" sheetId="27" r:id="rId4"/>
    <sheet name="GSC 1" sheetId="4" r:id="rId5"/>
    <sheet name="GSC (2)" sheetId="54" r:id="rId6"/>
    <sheet name="GSC (3)" sheetId="55" r:id="rId7"/>
    <sheet name="GSC (4)" sheetId="56" r:id="rId8"/>
    <sheet name="GSC (5)" sheetId="57" r:id="rId9"/>
    <sheet name="GSC (6)" sheetId="58" r:id="rId10"/>
    <sheet name="Cement Production" sheetId="43" r:id="rId11"/>
    <sheet name="Pulp and Paper" sheetId="6" r:id="rId12"/>
    <sheet name="Coal Storage" sheetId="3" r:id="rId13"/>
    <sheet name="Electricity Generation" sheetId="5" r:id="rId14"/>
    <sheet name="Petroleum Product Supplier" sheetId="7" r:id="rId15"/>
    <sheet name="Natural Gas Distributer" sheetId="11" r:id="rId16"/>
    <sheet name="Equipment for Electricity Trans" sheetId="20" r:id="rId17"/>
    <sheet name="Electricity Importation" sheetId="25" r:id="rId18"/>
    <sheet name="Equipment for NG Prod-Proc" sheetId="24" r:id="rId19"/>
    <sheet name="Underground Coal Mining" sheetId="18" r:id="rId20"/>
    <sheet name="Industrial Wastewater" sheetId="12" r:id="rId21"/>
    <sheet name="Mobile Equipment" sheetId="8" r:id="rId22"/>
    <sheet name="Reference" sheetId="17" r:id="rId23"/>
  </sheets>
  <externalReferences>
    <externalReference r:id="rId24"/>
  </externalReferences>
  <definedNames>
    <definedName name="_Hlk501461469" localSheetId="5">'GSC (2)'!$C$411</definedName>
    <definedName name="_Hlk501461469" localSheetId="6">'GSC (3)'!$C$411</definedName>
    <definedName name="_Hlk501461469" localSheetId="7">'GSC (4)'!$C$411</definedName>
    <definedName name="_Hlk501461469" localSheetId="8">'GSC (5)'!$C$411</definedName>
    <definedName name="_Hlk501461469" localSheetId="9">'GSC (6)'!$C$411</definedName>
    <definedName name="_Hlk501461469" localSheetId="4">'GSC 1'!$C$411</definedName>
    <definedName name="_Hlk502147869" localSheetId="5">'GSC (2)'!$C$380</definedName>
    <definedName name="_Hlk502147869" localSheetId="6">'GSC (3)'!$C$380</definedName>
    <definedName name="_Hlk502147869" localSheetId="7">'GSC (4)'!$C$380</definedName>
    <definedName name="_Hlk502147869" localSheetId="8">'GSC (5)'!$C$380</definedName>
    <definedName name="_Hlk502147869" localSheetId="9">'GSC (6)'!$C$380</definedName>
    <definedName name="_Hlk502147869" localSheetId="4">'GSC 1'!$C$380</definedName>
    <definedName name="_Hlk529262710" localSheetId="17">'Electricity Importation'!$F$33</definedName>
    <definedName name="_Ref444015096" localSheetId="5">'GSC (2)'!#REF!</definedName>
    <definedName name="_Ref444015096" localSheetId="6">'GSC (3)'!#REF!</definedName>
    <definedName name="_Ref444015096" localSheetId="7">'GSC (4)'!#REF!</definedName>
    <definedName name="_Ref444015096" localSheetId="8">'GSC (5)'!#REF!</definedName>
    <definedName name="_Ref444015096" localSheetId="9">'GSC (6)'!#REF!</definedName>
    <definedName name="_Ref444015096" localSheetId="4">'GSC 1'!#REF!</definedName>
    <definedName name="_Ref444068559" localSheetId="5">'GSC (2)'!#REF!</definedName>
    <definedName name="_Ref444068559" localSheetId="6">'GSC (3)'!#REF!</definedName>
    <definedName name="_Ref444068559" localSheetId="7">'GSC (4)'!#REF!</definedName>
    <definedName name="_Ref444068559" localSheetId="8">'GSC (5)'!#REF!</definedName>
    <definedName name="_Ref444068559" localSheetId="9">'GSC (6)'!#REF!</definedName>
    <definedName name="_Ref444068559" localSheetId="4">'GSC 1'!#REF!</definedName>
    <definedName name="_Ref444068640" localSheetId="5">'GSC (2)'!#REF!</definedName>
    <definedName name="_Ref444068640" localSheetId="6">'GSC (3)'!#REF!</definedName>
    <definedName name="_Ref444068640" localSheetId="7">'GSC (4)'!#REF!</definedName>
    <definedName name="_Ref444068640" localSheetId="8">'GSC (5)'!#REF!</definedName>
    <definedName name="_Ref444068640" localSheetId="9">'GSC (6)'!#REF!</definedName>
    <definedName name="_Ref444068640" localSheetId="4">'GSC 1'!#REF!</definedName>
    <definedName name="_Ref444068686" localSheetId="5">'GSC (2)'!#REF!</definedName>
    <definedName name="_Ref444068686" localSheetId="6">'GSC (3)'!#REF!</definedName>
    <definedName name="_Ref444068686" localSheetId="7">'GSC (4)'!#REF!</definedName>
    <definedName name="_Ref444068686" localSheetId="8">'GSC (5)'!#REF!</definedName>
    <definedName name="_Ref444068686" localSheetId="9">'GSC (6)'!#REF!</definedName>
    <definedName name="_Ref444068686" localSheetId="4">'GSC 1'!#REF!</definedName>
    <definedName name="_Ref444068819" localSheetId="5">'GSC (2)'!#REF!</definedName>
    <definedName name="_Ref444068819" localSheetId="6">'GSC (3)'!#REF!</definedName>
    <definedName name="_Ref444068819" localSheetId="7">'GSC (4)'!#REF!</definedName>
    <definedName name="_Ref444068819" localSheetId="8">'GSC (5)'!#REF!</definedName>
    <definedName name="_Ref444068819" localSheetId="9">'GSC (6)'!#REF!</definedName>
    <definedName name="_Ref444068819" localSheetId="4">'GSC 1'!#REF!</definedName>
    <definedName name="_Ref444068947" localSheetId="5">'GSC (2)'!$C$75</definedName>
    <definedName name="_Ref444068947" localSheetId="6">'GSC (3)'!$C$75</definedName>
    <definedName name="_Ref444068947" localSheetId="7">'GSC (4)'!$C$75</definedName>
    <definedName name="_Ref444068947" localSheetId="8">'GSC (5)'!$C$75</definedName>
    <definedName name="_Ref444068947" localSheetId="9">'GSC (6)'!$C$75</definedName>
    <definedName name="_Ref444068947" localSheetId="4">'GSC 1'!$C$75</definedName>
    <definedName name="_Ref444070724" localSheetId="5">'GSC (2)'!#REF!</definedName>
    <definedName name="_Ref444070724" localSheetId="6">'GSC (3)'!#REF!</definedName>
    <definedName name="_Ref444070724" localSheetId="7">'GSC (4)'!#REF!</definedName>
    <definedName name="_Ref444070724" localSheetId="8">'GSC (5)'!#REF!</definedName>
    <definedName name="_Ref444070724" localSheetId="9">'GSC (6)'!#REF!</definedName>
    <definedName name="_Ref444070724" localSheetId="4">'GSC 1'!#REF!</definedName>
    <definedName name="_Ref444070825" localSheetId="5">'GSC (2)'!$C$192</definedName>
    <definedName name="_Ref444070825" localSheetId="6">'GSC (3)'!$C$192</definedName>
    <definedName name="_Ref444070825" localSheetId="7">'GSC (4)'!$C$192</definedName>
    <definedName name="_Ref444070825" localSheetId="8">'GSC (5)'!$C$192</definedName>
    <definedName name="_Ref444070825" localSheetId="9">'GSC (6)'!$C$192</definedName>
    <definedName name="_Ref444070825" localSheetId="4">'GSC 1'!$C$192</definedName>
    <definedName name="_Ref444070952" localSheetId="5">'GSC (2)'!$C$212</definedName>
    <definedName name="_Ref444070952" localSheetId="6">'GSC (3)'!$C$212</definedName>
    <definedName name="_Ref444070952" localSheetId="7">'GSC (4)'!$C$212</definedName>
    <definedName name="_Ref444070952" localSheetId="8">'GSC (5)'!$C$212</definedName>
    <definedName name="_Ref444070952" localSheetId="9">'GSC (6)'!$C$212</definedName>
    <definedName name="_Ref444070952" localSheetId="4">'GSC 1'!$C$212</definedName>
    <definedName name="_Ref444071041" localSheetId="5">'GSC (2)'!$C$218</definedName>
    <definedName name="_Ref444071041" localSheetId="6">'GSC (3)'!$C$218</definedName>
    <definedName name="_Ref444071041" localSheetId="7">'GSC (4)'!$C$218</definedName>
    <definedName name="_Ref444071041" localSheetId="8">'GSC (5)'!$C$218</definedName>
    <definedName name="_Ref444071041" localSheetId="9">'GSC (6)'!$C$218</definedName>
    <definedName name="_Ref444071041" localSheetId="4">'GSC 1'!$C$218</definedName>
    <definedName name="_Ref444071754" localSheetId="5">'GSC (2)'!$C$238</definedName>
    <definedName name="_Ref444071754" localSheetId="6">'GSC (3)'!$C$238</definedName>
    <definedName name="_Ref444071754" localSheetId="7">'GSC (4)'!$C$238</definedName>
    <definedName name="_Ref444071754" localSheetId="8">'GSC (5)'!$C$238</definedName>
    <definedName name="_Ref444071754" localSheetId="9">'GSC (6)'!$C$238</definedName>
    <definedName name="_Ref444071754" localSheetId="4">'GSC 1'!$C$238</definedName>
    <definedName name="_Ref444071879" localSheetId="5">'GSC (2)'!$C$253</definedName>
    <definedName name="_Ref444071879" localSheetId="6">'GSC (3)'!$C$253</definedName>
    <definedName name="_Ref444071879" localSheetId="7">'GSC (4)'!$C$253</definedName>
    <definedName name="_Ref444071879" localSheetId="8">'GSC (5)'!$C$253</definedName>
    <definedName name="_Ref444071879" localSheetId="9">'GSC (6)'!$C$253</definedName>
    <definedName name="_Ref444071879" localSheetId="4">'GSC 1'!$C$253</definedName>
    <definedName name="_Ref444072871" localSheetId="5">'GSC (2)'!$C$306</definedName>
    <definedName name="_Ref444072871" localSheetId="6">'GSC (3)'!$C$306</definedName>
    <definedName name="_Ref444072871" localSheetId="7">'GSC (4)'!$C$306</definedName>
    <definedName name="_Ref444072871" localSheetId="8">'GSC (5)'!$C$306</definedName>
    <definedName name="_Ref444072871" localSheetId="9">'GSC (6)'!$C$306</definedName>
    <definedName name="_Ref444072871" localSheetId="4">'GSC 1'!$C$306</definedName>
    <definedName name="_Ref444073347" localSheetId="5">'GSC (2)'!$C$356</definedName>
    <definedName name="_Ref444073347" localSheetId="6">'GSC (3)'!$C$356</definedName>
    <definedName name="_Ref444073347" localSheetId="7">'GSC (4)'!$C$356</definedName>
    <definedName name="_Ref444073347" localSheetId="8">'GSC (5)'!$C$356</definedName>
    <definedName name="_Ref444073347" localSheetId="9">'GSC (6)'!$C$356</definedName>
    <definedName name="_Ref444073347" localSheetId="4">'GSC 1'!$C$356</definedName>
    <definedName name="_Ref444073536" localSheetId="5">'GSC (2)'!$C$378</definedName>
    <definedName name="_Ref444073536" localSheetId="6">'GSC (3)'!$C$378</definedName>
    <definedName name="_Ref444073536" localSheetId="7">'GSC (4)'!$C$378</definedName>
    <definedName name="_Ref444073536" localSheetId="8">'GSC (5)'!$C$378</definedName>
    <definedName name="_Ref444073536" localSheetId="9">'GSC (6)'!$C$378</definedName>
    <definedName name="_Ref444073536" localSheetId="4">'GSC 1'!$C$378</definedName>
    <definedName name="_Ref445719052" localSheetId="5">'GSC (2)'!#REF!</definedName>
    <definedName name="_Ref445719052" localSheetId="6">'GSC (3)'!#REF!</definedName>
    <definedName name="_Ref445719052" localSheetId="7">'GSC (4)'!#REF!</definedName>
    <definedName name="_Ref445719052" localSheetId="8">'GSC (5)'!#REF!</definedName>
    <definedName name="_Ref445719052" localSheetId="9">'GSC (6)'!#REF!</definedName>
    <definedName name="_Ref445719052" localSheetId="4">'GSC 1'!#REF!</definedName>
    <definedName name="_Ref492033640" localSheetId="5">'GSC (2)'!#REF!</definedName>
    <definedName name="_Ref492033640" localSheetId="6">'GSC (3)'!#REF!</definedName>
    <definedName name="_Ref492033640" localSheetId="7">'GSC (4)'!#REF!</definedName>
    <definedName name="_Ref492033640" localSheetId="8">'GSC (5)'!#REF!</definedName>
    <definedName name="_Ref492033640" localSheetId="9">'GSC (6)'!#REF!</definedName>
    <definedName name="_Ref492033640" localSheetId="4">'GSC 1'!#REF!</definedName>
    <definedName name="_Ref493161586" localSheetId="5">'GSC (2)'!#REF!</definedName>
    <definedName name="_Ref493161586" localSheetId="6">'GSC (3)'!#REF!</definedName>
    <definedName name="_Ref493161586" localSheetId="7">'GSC (4)'!#REF!</definedName>
    <definedName name="_Ref493161586" localSheetId="8">'GSC (5)'!#REF!</definedName>
    <definedName name="_Ref493161586" localSheetId="9">'GSC (6)'!#REF!</definedName>
    <definedName name="_Ref493161586" localSheetId="4">'GSC 1'!#REF!</definedName>
    <definedName name="_Toc493248398" localSheetId="5">'GSC (2)'!#REF!</definedName>
    <definedName name="_Toc493248398" localSheetId="6">'GSC (3)'!#REF!</definedName>
    <definedName name="_Toc493248398" localSheetId="7">'GSC (4)'!#REF!</definedName>
    <definedName name="_Toc493248398" localSheetId="8">'GSC (5)'!#REF!</definedName>
    <definedName name="_Toc493248398" localSheetId="9">'GSC (6)'!#REF!</definedName>
    <definedName name="_Toc493248398" localSheetId="4">'GSC 1'!#REF!</definedName>
    <definedName name="_Toc493248399" localSheetId="5">'GSC (2)'!#REF!</definedName>
    <definedName name="_Toc493248399" localSheetId="6">'GSC (3)'!#REF!</definedName>
    <definedName name="_Toc493248399" localSheetId="7">'GSC (4)'!#REF!</definedName>
    <definedName name="_Toc493248399" localSheetId="8">'GSC (5)'!#REF!</definedName>
    <definedName name="_Toc493248399" localSheetId="9">'GSC (6)'!#REF!</definedName>
    <definedName name="_Toc493248399" localSheetId="4">'GSC 1'!#REF!</definedName>
    <definedName name="_Toc493248400" localSheetId="5">'GSC (2)'!#REF!</definedName>
    <definedName name="_Toc493248400" localSheetId="6">'GSC (3)'!#REF!</definedName>
    <definedName name="_Toc493248400" localSheetId="7">'GSC (4)'!#REF!</definedName>
    <definedName name="_Toc493248400" localSheetId="8">'GSC (5)'!#REF!</definedName>
    <definedName name="_Toc493248400" localSheetId="9">'GSC (6)'!#REF!</definedName>
    <definedName name="_Toc493248400" localSheetId="4">'GSC 1'!#REF!</definedName>
    <definedName name="_Toc493248402" localSheetId="5">'GSC (2)'!#REF!</definedName>
    <definedName name="_Toc493248402" localSheetId="6">'GSC (3)'!#REF!</definedName>
    <definedName name="_Toc493248402" localSheetId="7">'GSC (4)'!#REF!</definedName>
    <definedName name="_Toc493248402" localSheetId="8">'GSC (5)'!#REF!</definedName>
    <definedName name="_Toc493248402" localSheetId="9">'GSC (6)'!#REF!</definedName>
    <definedName name="_Toc493248402" localSheetId="4">'GSC 1'!#REF!</definedName>
    <definedName name="_Toc493248403" localSheetId="5">'GSC (2)'!#REF!</definedName>
    <definedName name="_Toc493248403" localSheetId="6">'GSC (3)'!#REF!</definedName>
    <definedName name="_Toc493248403" localSheetId="7">'GSC (4)'!#REF!</definedName>
    <definedName name="_Toc493248403" localSheetId="8">'GSC (5)'!#REF!</definedName>
    <definedName name="_Toc493248403" localSheetId="9">'GSC (6)'!#REF!</definedName>
    <definedName name="_Toc493248403" localSheetId="4">'GSC 1'!#REF!</definedName>
    <definedName name="_Toc493248404" localSheetId="5">'GSC (2)'!#REF!</definedName>
    <definedName name="_Toc493248404" localSheetId="6">'GSC (3)'!#REF!</definedName>
    <definedName name="_Toc493248404" localSheetId="7">'GSC (4)'!#REF!</definedName>
    <definedName name="_Toc493248404" localSheetId="8">'GSC (5)'!#REF!</definedName>
    <definedName name="_Toc493248404" localSheetId="9">'GSC (6)'!#REF!</definedName>
    <definedName name="_Toc493248404" localSheetId="4">'GSC 1'!#REF!</definedName>
    <definedName name="_Toc493248405" localSheetId="5">'GSC (2)'!$C$206</definedName>
    <definedName name="_Toc493248405" localSheetId="6">'GSC (3)'!$C$206</definedName>
    <definedName name="_Toc493248405" localSheetId="7">'GSC (4)'!$C$206</definedName>
    <definedName name="_Toc493248405" localSheetId="8">'GSC (5)'!$C$206</definedName>
    <definedName name="_Toc493248405" localSheetId="9">'GSC (6)'!$C$206</definedName>
    <definedName name="_Toc493248405" localSheetId="4">'GSC 1'!$C$206</definedName>
    <definedName name="_Toc493248406" localSheetId="5">'GSC (2)'!$C$234</definedName>
    <definedName name="_Toc493248406" localSheetId="6">'GSC (3)'!$C$234</definedName>
    <definedName name="_Toc493248406" localSheetId="7">'GSC (4)'!$C$234</definedName>
    <definedName name="_Toc493248406" localSheetId="8">'GSC (5)'!$C$234</definedName>
    <definedName name="_Toc493248406" localSheetId="9">'GSC (6)'!$C$234</definedName>
    <definedName name="_Toc493248406" localSheetId="4">'GSC 1'!$C$234</definedName>
    <definedName name="_Toc493248407" localSheetId="5">'GSC (2)'!$C$249</definedName>
    <definedName name="_Toc493248407" localSheetId="6">'GSC (3)'!$C$249</definedName>
    <definedName name="_Toc493248407" localSheetId="7">'GSC (4)'!$C$249</definedName>
    <definedName name="_Toc493248407" localSheetId="8">'GSC (5)'!$C$249</definedName>
    <definedName name="_Toc493248407" localSheetId="9">'GSC (6)'!$C$249</definedName>
    <definedName name="_Toc493248407" localSheetId="4">'GSC 1'!$C$249</definedName>
    <definedName name="_Toc493248408" localSheetId="5">'GSC (2)'!$C$267</definedName>
    <definedName name="_Toc493248408" localSheetId="6">'GSC (3)'!$C$267</definedName>
    <definedName name="_Toc493248408" localSheetId="7">'GSC (4)'!$C$267</definedName>
    <definedName name="_Toc493248408" localSheetId="8">'GSC (5)'!$C$267</definedName>
    <definedName name="_Toc493248408" localSheetId="9">'GSC (6)'!$C$267</definedName>
    <definedName name="_Toc493248408" localSheetId="4">'GSC 1'!$C$267</definedName>
    <definedName name="_Toc493248409" localSheetId="5">'GSC (2)'!$C$276</definedName>
    <definedName name="_Toc493248409" localSheetId="6">'GSC (3)'!$C$276</definedName>
    <definedName name="_Toc493248409" localSheetId="7">'GSC (4)'!$C$276</definedName>
    <definedName name="_Toc493248409" localSheetId="8">'GSC (5)'!$C$276</definedName>
    <definedName name="_Toc493248409" localSheetId="9">'GSC (6)'!$C$276</definedName>
    <definedName name="_Toc493248409" localSheetId="4">'GSC 1'!$C$276</definedName>
    <definedName name="_Toc493248410" localSheetId="5">'GSC (2)'!$C$280</definedName>
    <definedName name="_Toc493248410" localSheetId="6">'GSC (3)'!$C$280</definedName>
    <definedName name="_Toc493248410" localSheetId="7">'GSC (4)'!$C$280</definedName>
    <definedName name="_Toc493248410" localSheetId="8">'GSC (5)'!$C$280</definedName>
    <definedName name="_Toc493248410" localSheetId="9">'GSC (6)'!$C$280</definedName>
    <definedName name="_Toc493248410" localSheetId="4">'GSC 1'!$C$280</definedName>
    <definedName name="_Toc493248411" localSheetId="5">'GSC (2)'!$C$282</definedName>
    <definedName name="_Toc493248411" localSheetId="6">'GSC (3)'!$C$282</definedName>
    <definedName name="_Toc493248411" localSheetId="7">'GSC (4)'!$C$282</definedName>
    <definedName name="_Toc493248411" localSheetId="8">'GSC (5)'!$C$282</definedName>
    <definedName name="_Toc493248411" localSheetId="9">'GSC (6)'!$C$282</definedName>
    <definedName name="_Toc493248411" localSheetId="4">'GSC 1'!$C$282</definedName>
    <definedName name="_Toc493248412" localSheetId="5">'GSC (2)'!$C$302</definedName>
    <definedName name="_Toc493248412" localSheetId="6">'GSC (3)'!$C$302</definedName>
    <definedName name="_Toc493248412" localSheetId="7">'GSC (4)'!$C$302</definedName>
    <definedName name="_Toc493248412" localSheetId="8">'GSC (5)'!$C$302</definedName>
    <definedName name="_Toc493248412" localSheetId="9">'GSC (6)'!$C$302</definedName>
    <definedName name="_Toc493248412" localSheetId="4">'GSC 1'!$C$302</definedName>
    <definedName name="_Toc493248413" localSheetId="5">'GSC (2)'!$C$333</definedName>
    <definedName name="_Toc493248413" localSheetId="6">'GSC (3)'!$C$333</definedName>
    <definedName name="_Toc493248413" localSheetId="7">'GSC (4)'!$C$333</definedName>
    <definedName name="_Toc493248413" localSheetId="8">'GSC (5)'!$C$333</definedName>
    <definedName name="_Toc493248413" localSheetId="9">'GSC (6)'!$C$333</definedName>
    <definedName name="_Toc493248413" localSheetId="4">'GSC 1'!$C$333</definedName>
    <definedName name="_Toc493248414" localSheetId="5">'GSC (2)'!$C$369</definedName>
    <definedName name="_Toc493248414" localSheetId="6">'GSC (3)'!$C$369</definedName>
    <definedName name="_Toc493248414" localSheetId="7">'GSC (4)'!$C$369</definedName>
    <definedName name="_Toc493248414" localSheetId="8">'GSC (5)'!$C$369</definedName>
    <definedName name="_Toc493248414" localSheetId="9">'GSC (6)'!$C$369</definedName>
    <definedName name="_Toc493248414" localSheetId="4">'GSC 1'!$C$369</definedName>
    <definedName name="_Toc493248415" localSheetId="5">'GSC (2)'!$C$389</definedName>
    <definedName name="_Toc493248415" localSheetId="6">'GSC (3)'!$C$389</definedName>
    <definedName name="_Toc493248415" localSheetId="7">'GSC (4)'!$C$389</definedName>
    <definedName name="_Toc493248415" localSheetId="8">'GSC (5)'!$C$389</definedName>
    <definedName name="_Toc493248415" localSheetId="9">'GSC (6)'!$C$389</definedName>
    <definedName name="_Toc493248415" localSheetId="4">'GSC 1'!$C$389</definedName>
    <definedName name="_Toc493248416" localSheetId="5">'GSC (2)'!$C$398</definedName>
    <definedName name="_Toc493248416" localSheetId="6">'GSC (3)'!$C$398</definedName>
    <definedName name="_Toc493248416" localSheetId="7">'GSC (4)'!$C$398</definedName>
    <definedName name="_Toc493248416" localSheetId="8">'GSC (5)'!$C$398</definedName>
    <definedName name="_Toc493248416" localSheetId="9">'GSC (6)'!$C$398</definedName>
    <definedName name="_Toc493248416" localSheetId="4">'GSC 1'!$C$398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7" i="55" l="1"/>
  <c r="F57" i="55"/>
  <c r="G57" i="55"/>
  <c r="F15" i="16"/>
  <c r="F14" i="16"/>
  <c r="F13" i="16"/>
  <c r="F12" i="16"/>
  <c r="F11" i="16"/>
  <c r="F10" i="16"/>
  <c r="B13" i="58"/>
  <c r="B15" i="58" s="1"/>
  <c r="B12" i="58"/>
  <c r="B13" i="57"/>
  <c r="B15" i="57" s="1"/>
  <c r="B12" i="57"/>
  <c r="B13" i="56"/>
  <c r="B15" i="56" s="1"/>
  <c r="B12" i="56"/>
  <c r="B13" i="55"/>
  <c r="B15" i="55" s="1"/>
  <c r="B12" i="55"/>
  <c r="B13" i="54"/>
  <c r="B15" i="54" s="1"/>
  <c r="B12" i="54"/>
  <c r="S165" i="58" l="1"/>
  <c r="W165" i="58" s="1"/>
  <c r="R165" i="58"/>
  <c r="V165" i="58" s="1"/>
  <c r="Q165" i="58"/>
  <c r="U165" i="58" s="1"/>
  <c r="W164" i="58"/>
  <c r="S164" i="58"/>
  <c r="R164" i="58"/>
  <c r="V164" i="58" s="1"/>
  <c r="Q164" i="58"/>
  <c r="U164" i="58" s="1"/>
  <c r="V163" i="58"/>
  <c r="S163" i="58"/>
  <c r="W163" i="58" s="1"/>
  <c r="R163" i="58"/>
  <c r="Q163" i="58"/>
  <c r="U163" i="58" s="1"/>
  <c r="U162" i="58"/>
  <c r="S162" i="58"/>
  <c r="W162" i="58" s="1"/>
  <c r="R162" i="58"/>
  <c r="V162" i="58" s="1"/>
  <c r="Q162" i="58"/>
  <c r="S161" i="58"/>
  <c r="W161" i="58" s="1"/>
  <c r="R161" i="58"/>
  <c r="V161" i="58" s="1"/>
  <c r="Q161" i="58"/>
  <c r="U161" i="58" s="1"/>
  <c r="S160" i="58"/>
  <c r="W160" i="58" s="1"/>
  <c r="R160" i="58"/>
  <c r="V160" i="58" s="1"/>
  <c r="Q160" i="58"/>
  <c r="U160" i="58" s="1"/>
  <c r="S159" i="58"/>
  <c r="W159" i="58" s="1"/>
  <c r="R159" i="58"/>
  <c r="V159" i="58" s="1"/>
  <c r="Q159" i="58"/>
  <c r="U159" i="58" s="1"/>
  <c r="S158" i="58"/>
  <c r="W158" i="58" s="1"/>
  <c r="R158" i="58"/>
  <c r="V158" i="58" s="1"/>
  <c r="Q158" i="58"/>
  <c r="U158" i="58" s="1"/>
  <c r="S157" i="58"/>
  <c r="W157" i="58" s="1"/>
  <c r="R157" i="58"/>
  <c r="V157" i="58" s="1"/>
  <c r="Q157" i="58"/>
  <c r="U157" i="58" s="1"/>
  <c r="S156" i="58"/>
  <c r="W156" i="58" s="1"/>
  <c r="R156" i="58"/>
  <c r="V156" i="58" s="1"/>
  <c r="Q156" i="58"/>
  <c r="U156" i="58" s="1"/>
  <c r="S155" i="58"/>
  <c r="W155" i="58" s="1"/>
  <c r="R155" i="58"/>
  <c r="V155" i="58" s="1"/>
  <c r="Q155" i="58"/>
  <c r="U155" i="58" s="1"/>
  <c r="S154" i="58"/>
  <c r="W154" i="58" s="1"/>
  <c r="R154" i="58"/>
  <c r="V154" i="58" s="1"/>
  <c r="Q154" i="58"/>
  <c r="U154" i="58" s="1"/>
  <c r="S153" i="58"/>
  <c r="W153" i="58" s="1"/>
  <c r="R153" i="58"/>
  <c r="V153" i="58" s="1"/>
  <c r="Q153" i="58"/>
  <c r="U153" i="58" s="1"/>
  <c r="S152" i="58"/>
  <c r="W152" i="58" s="1"/>
  <c r="R152" i="58"/>
  <c r="V152" i="58" s="1"/>
  <c r="Q152" i="58"/>
  <c r="U152" i="58" s="1"/>
  <c r="S151" i="58"/>
  <c r="W151" i="58" s="1"/>
  <c r="R151" i="58"/>
  <c r="V151" i="58" s="1"/>
  <c r="Q151" i="58"/>
  <c r="U151" i="58" s="1"/>
  <c r="S150" i="58"/>
  <c r="W150" i="58" s="1"/>
  <c r="R150" i="58"/>
  <c r="V150" i="58" s="1"/>
  <c r="Q150" i="58"/>
  <c r="U150" i="58" s="1"/>
  <c r="S149" i="58"/>
  <c r="W149" i="58" s="1"/>
  <c r="R149" i="58"/>
  <c r="V149" i="58" s="1"/>
  <c r="Q149" i="58"/>
  <c r="U149" i="58" s="1"/>
  <c r="S148" i="58"/>
  <c r="W148" i="58" s="1"/>
  <c r="R148" i="58"/>
  <c r="V148" i="58" s="1"/>
  <c r="Q148" i="58"/>
  <c r="U148" i="58" s="1"/>
  <c r="S147" i="58"/>
  <c r="R147" i="58"/>
  <c r="V147" i="58" s="1"/>
  <c r="Q147" i="58"/>
  <c r="S140" i="58"/>
  <c r="W140" i="58" s="1"/>
  <c r="R140" i="58"/>
  <c r="V140" i="58" s="1"/>
  <c r="Q140" i="58"/>
  <c r="T140" i="58" s="1"/>
  <c r="S139" i="58"/>
  <c r="W139" i="58" s="1"/>
  <c r="R139" i="58"/>
  <c r="V139" i="58" s="1"/>
  <c r="Q139" i="58"/>
  <c r="T139" i="58" s="1"/>
  <c r="S138" i="58"/>
  <c r="W138" i="58" s="1"/>
  <c r="R138" i="58"/>
  <c r="V138" i="58" s="1"/>
  <c r="Q138" i="58"/>
  <c r="T138" i="58" s="1"/>
  <c r="S137" i="58"/>
  <c r="W137" i="58" s="1"/>
  <c r="R137" i="58"/>
  <c r="V137" i="58" s="1"/>
  <c r="Q137" i="58"/>
  <c r="T137" i="58" s="1"/>
  <c r="S136" i="58"/>
  <c r="W136" i="58" s="1"/>
  <c r="R136" i="58"/>
  <c r="V136" i="58" s="1"/>
  <c r="Q136" i="58"/>
  <c r="T136" i="58" s="1"/>
  <c r="S135" i="58"/>
  <c r="W135" i="58" s="1"/>
  <c r="R135" i="58"/>
  <c r="V135" i="58" s="1"/>
  <c r="Q135" i="58"/>
  <c r="T135" i="58" s="1"/>
  <c r="S134" i="58"/>
  <c r="W134" i="58" s="1"/>
  <c r="R134" i="58"/>
  <c r="V134" i="58" s="1"/>
  <c r="Q134" i="58"/>
  <c r="T134" i="58" s="1"/>
  <c r="S133" i="58"/>
  <c r="W133" i="58" s="1"/>
  <c r="R133" i="58"/>
  <c r="V133" i="58" s="1"/>
  <c r="Q133" i="58"/>
  <c r="T133" i="58" s="1"/>
  <c r="S132" i="58"/>
  <c r="W132" i="58" s="1"/>
  <c r="R132" i="58"/>
  <c r="V132" i="58" s="1"/>
  <c r="Q132" i="58"/>
  <c r="T132" i="58" s="1"/>
  <c r="S131" i="58"/>
  <c r="W131" i="58" s="1"/>
  <c r="R131" i="58"/>
  <c r="V131" i="58" s="1"/>
  <c r="Q131" i="58"/>
  <c r="T131" i="58" s="1"/>
  <c r="S130" i="58"/>
  <c r="W130" i="58" s="1"/>
  <c r="R130" i="58"/>
  <c r="V130" i="58" s="1"/>
  <c r="Q130" i="58"/>
  <c r="T130" i="58" s="1"/>
  <c r="S129" i="58"/>
  <c r="W129" i="58" s="1"/>
  <c r="R129" i="58"/>
  <c r="V129" i="58" s="1"/>
  <c r="Q129" i="58"/>
  <c r="T129" i="58" s="1"/>
  <c r="S128" i="58"/>
  <c r="W128" i="58" s="1"/>
  <c r="R128" i="58"/>
  <c r="V128" i="58" s="1"/>
  <c r="Q128" i="58"/>
  <c r="T128" i="58" s="1"/>
  <c r="S127" i="58"/>
  <c r="W127" i="58" s="1"/>
  <c r="R127" i="58"/>
  <c r="V127" i="58" s="1"/>
  <c r="Q127" i="58"/>
  <c r="T127" i="58" s="1"/>
  <c r="S126" i="58"/>
  <c r="W126" i="58" s="1"/>
  <c r="R126" i="58"/>
  <c r="V126" i="58" s="1"/>
  <c r="Q126" i="58"/>
  <c r="T126" i="58" s="1"/>
  <c r="S125" i="58"/>
  <c r="W125" i="58" s="1"/>
  <c r="R125" i="58"/>
  <c r="V125" i="58" s="1"/>
  <c r="Q125" i="58"/>
  <c r="T125" i="58" s="1"/>
  <c r="S124" i="58"/>
  <c r="W124" i="58" s="1"/>
  <c r="R124" i="58"/>
  <c r="V124" i="58" s="1"/>
  <c r="Q124" i="58"/>
  <c r="T124" i="58" s="1"/>
  <c r="S123" i="58"/>
  <c r="W123" i="58" s="1"/>
  <c r="R123" i="58"/>
  <c r="V123" i="58" s="1"/>
  <c r="Q123" i="58"/>
  <c r="T123" i="58" s="1"/>
  <c r="S122" i="58"/>
  <c r="W122" i="58" s="1"/>
  <c r="R122" i="58"/>
  <c r="V122" i="58" s="1"/>
  <c r="Q122" i="58"/>
  <c r="T122" i="58" s="1"/>
  <c r="S121" i="58"/>
  <c r="R121" i="58"/>
  <c r="Q121" i="58"/>
  <c r="T121" i="58" s="1"/>
  <c r="S113" i="58"/>
  <c r="W113" i="58" s="1"/>
  <c r="R113" i="58"/>
  <c r="V113" i="58" s="1"/>
  <c r="Q113" i="58"/>
  <c r="T113" i="58" s="1"/>
  <c r="S112" i="58"/>
  <c r="W112" i="58" s="1"/>
  <c r="R112" i="58"/>
  <c r="V112" i="58" s="1"/>
  <c r="Q112" i="58"/>
  <c r="T112" i="58" s="1"/>
  <c r="S111" i="58"/>
  <c r="W111" i="58" s="1"/>
  <c r="R111" i="58"/>
  <c r="V111" i="58" s="1"/>
  <c r="Q111" i="58"/>
  <c r="T111" i="58" s="1"/>
  <c r="S110" i="58"/>
  <c r="W110" i="58" s="1"/>
  <c r="R110" i="58"/>
  <c r="V110" i="58" s="1"/>
  <c r="Q110" i="58"/>
  <c r="T110" i="58" s="1"/>
  <c r="S109" i="58"/>
  <c r="W109" i="58" s="1"/>
  <c r="R109" i="58"/>
  <c r="V109" i="58" s="1"/>
  <c r="Q109" i="58"/>
  <c r="T109" i="58" s="1"/>
  <c r="S108" i="58"/>
  <c r="W108" i="58" s="1"/>
  <c r="R108" i="58"/>
  <c r="V108" i="58" s="1"/>
  <c r="Q108" i="58"/>
  <c r="T108" i="58" s="1"/>
  <c r="S107" i="58"/>
  <c r="W107" i="58" s="1"/>
  <c r="R107" i="58"/>
  <c r="V107" i="58" s="1"/>
  <c r="Q107" i="58"/>
  <c r="T107" i="58" s="1"/>
  <c r="S106" i="58"/>
  <c r="W106" i="58" s="1"/>
  <c r="R106" i="58"/>
  <c r="V106" i="58" s="1"/>
  <c r="Q106" i="58"/>
  <c r="T106" i="58" s="1"/>
  <c r="S105" i="58"/>
  <c r="W105" i="58" s="1"/>
  <c r="R105" i="58"/>
  <c r="V105" i="58" s="1"/>
  <c r="Q105" i="58"/>
  <c r="T105" i="58" s="1"/>
  <c r="S104" i="58"/>
  <c r="W104" i="58" s="1"/>
  <c r="R104" i="58"/>
  <c r="V104" i="58" s="1"/>
  <c r="Q104" i="58"/>
  <c r="T104" i="58" s="1"/>
  <c r="S103" i="58"/>
  <c r="W103" i="58" s="1"/>
  <c r="R103" i="58"/>
  <c r="V103" i="58" s="1"/>
  <c r="Q103" i="58"/>
  <c r="S102" i="58"/>
  <c r="W102" i="58" s="1"/>
  <c r="R102" i="58"/>
  <c r="V102" i="58" s="1"/>
  <c r="Q102" i="58"/>
  <c r="S101" i="58"/>
  <c r="W101" i="58" s="1"/>
  <c r="R101" i="58"/>
  <c r="V101" i="58" s="1"/>
  <c r="Q101" i="58"/>
  <c r="S100" i="58"/>
  <c r="W100" i="58" s="1"/>
  <c r="R100" i="58"/>
  <c r="V100" i="58" s="1"/>
  <c r="Q100" i="58"/>
  <c r="S99" i="58"/>
  <c r="W99" i="58" s="1"/>
  <c r="R99" i="58"/>
  <c r="V99" i="58" s="1"/>
  <c r="Q99" i="58"/>
  <c r="S98" i="58"/>
  <c r="W98" i="58" s="1"/>
  <c r="R98" i="58"/>
  <c r="V98" i="58" s="1"/>
  <c r="Q98" i="58"/>
  <c r="S97" i="58"/>
  <c r="W97" i="58" s="1"/>
  <c r="R97" i="58"/>
  <c r="V97" i="58" s="1"/>
  <c r="Q97" i="58"/>
  <c r="S96" i="58"/>
  <c r="W96" i="58" s="1"/>
  <c r="R96" i="58"/>
  <c r="V96" i="58" s="1"/>
  <c r="Q96" i="58"/>
  <c r="S95" i="58"/>
  <c r="W95" i="58" s="1"/>
  <c r="R95" i="58"/>
  <c r="V95" i="58" s="1"/>
  <c r="Q95" i="58"/>
  <c r="S94" i="58"/>
  <c r="W94" i="58" s="1"/>
  <c r="R94" i="58"/>
  <c r="V94" i="58" s="1"/>
  <c r="Q94" i="58"/>
  <c r="S93" i="58"/>
  <c r="R93" i="58"/>
  <c r="Q93" i="58"/>
  <c r="S87" i="58"/>
  <c r="R87" i="58"/>
  <c r="V87" i="58" s="1"/>
  <c r="Q87" i="58"/>
  <c r="S86" i="58"/>
  <c r="R86" i="58"/>
  <c r="V86" i="58" s="1"/>
  <c r="Q86" i="58"/>
  <c r="S85" i="58"/>
  <c r="R85" i="58"/>
  <c r="V85" i="58" s="1"/>
  <c r="Q85" i="58"/>
  <c r="S84" i="58"/>
  <c r="W84" i="58" s="1"/>
  <c r="R84" i="58"/>
  <c r="V84" i="58" s="1"/>
  <c r="Q84" i="58"/>
  <c r="S83" i="58"/>
  <c r="W83" i="58" s="1"/>
  <c r="R83" i="58"/>
  <c r="V83" i="58" s="1"/>
  <c r="Q83" i="58"/>
  <c r="S82" i="58"/>
  <c r="W82" i="58" s="1"/>
  <c r="R82" i="58"/>
  <c r="V82" i="58" s="1"/>
  <c r="Q82" i="58"/>
  <c r="S81" i="58"/>
  <c r="W81" i="58" s="1"/>
  <c r="R81" i="58"/>
  <c r="V81" i="58" s="1"/>
  <c r="Q81" i="58"/>
  <c r="S80" i="58"/>
  <c r="W80" i="58" s="1"/>
  <c r="R80" i="58"/>
  <c r="V80" i="58" s="1"/>
  <c r="Q80" i="58"/>
  <c r="S79" i="58"/>
  <c r="W79" i="58" s="1"/>
  <c r="R79" i="58"/>
  <c r="V79" i="58" s="1"/>
  <c r="Q79" i="58"/>
  <c r="S78" i="58"/>
  <c r="W78" i="58" s="1"/>
  <c r="R78" i="58"/>
  <c r="V78" i="58" s="1"/>
  <c r="Q78" i="58"/>
  <c r="S77" i="58"/>
  <c r="W77" i="58" s="1"/>
  <c r="R77" i="58"/>
  <c r="V77" i="58" s="1"/>
  <c r="Q77" i="58"/>
  <c r="S76" i="58"/>
  <c r="W76" i="58" s="1"/>
  <c r="R76" i="58"/>
  <c r="V76" i="58" s="1"/>
  <c r="Q76" i="58"/>
  <c r="S75" i="58"/>
  <c r="W75" i="58" s="1"/>
  <c r="R75" i="58"/>
  <c r="V75" i="58" s="1"/>
  <c r="Q75" i="58"/>
  <c r="S74" i="58"/>
  <c r="W74" i="58" s="1"/>
  <c r="R74" i="58"/>
  <c r="V74" i="58" s="1"/>
  <c r="Q74" i="58"/>
  <c r="S73" i="58"/>
  <c r="W73" i="58" s="1"/>
  <c r="R73" i="58"/>
  <c r="V73" i="58" s="1"/>
  <c r="Q73" i="58"/>
  <c r="S72" i="58"/>
  <c r="W72" i="58" s="1"/>
  <c r="R72" i="58"/>
  <c r="V72" i="58" s="1"/>
  <c r="Q72" i="58"/>
  <c r="S71" i="58"/>
  <c r="W71" i="58" s="1"/>
  <c r="R71" i="58"/>
  <c r="V71" i="58" s="1"/>
  <c r="Q71" i="58"/>
  <c r="S70" i="58"/>
  <c r="W70" i="58" s="1"/>
  <c r="R70" i="58"/>
  <c r="V70" i="58" s="1"/>
  <c r="Q70" i="58"/>
  <c r="S69" i="58"/>
  <c r="W69" i="58" s="1"/>
  <c r="R69" i="58"/>
  <c r="V69" i="58" s="1"/>
  <c r="Q69" i="58"/>
  <c r="S68" i="58"/>
  <c r="W68" i="58" s="1"/>
  <c r="R68" i="58"/>
  <c r="V68" i="58" s="1"/>
  <c r="Q68" i="58"/>
  <c r="S67" i="58"/>
  <c r="W67" i="58" s="1"/>
  <c r="R67" i="58"/>
  <c r="V67" i="58" s="1"/>
  <c r="Q67" i="58"/>
  <c r="S66" i="58"/>
  <c r="W66" i="58" s="1"/>
  <c r="R66" i="58"/>
  <c r="V66" i="58" s="1"/>
  <c r="Q66" i="58"/>
  <c r="S65" i="58"/>
  <c r="W65" i="58" s="1"/>
  <c r="R65" i="58"/>
  <c r="V65" i="58" s="1"/>
  <c r="Q65" i="58"/>
  <c r="S64" i="58"/>
  <c r="R64" i="58"/>
  <c r="Q64" i="58"/>
  <c r="G57" i="58"/>
  <c r="F57" i="58"/>
  <c r="E57" i="58"/>
  <c r="P56" i="58"/>
  <c r="O56" i="58"/>
  <c r="N56" i="58"/>
  <c r="P55" i="58"/>
  <c r="O55" i="58"/>
  <c r="N55" i="58"/>
  <c r="P54" i="58"/>
  <c r="O54" i="58"/>
  <c r="N54" i="58"/>
  <c r="P53" i="58"/>
  <c r="O53" i="58"/>
  <c r="N53" i="58"/>
  <c r="Q53" i="58" s="1"/>
  <c r="P52" i="58"/>
  <c r="O52" i="58"/>
  <c r="N52" i="58"/>
  <c r="P51" i="58"/>
  <c r="O51" i="58"/>
  <c r="N51" i="58"/>
  <c r="P50" i="58"/>
  <c r="O50" i="58"/>
  <c r="N50" i="58"/>
  <c r="P49" i="58"/>
  <c r="O49" i="58"/>
  <c r="N49" i="58"/>
  <c r="Q49" i="58" s="1"/>
  <c r="P48" i="58"/>
  <c r="O48" i="58"/>
  <c r="N48" i="58"/>
  <c r="P47" i="58"/>
  <c r="O47" i="58"/>
  <c r="N47" i="58"/>
  <c r="P46" i="58"/>
  <c r="O46" i="58"/>
  <c r="N46" i="58"/>
  <c r="P45" i="58"/>
  <c r="O45" i="58"/>
  <c r="N45" i="58"/>
  <c r="S165" i="57"/>
  <c r="W165" i="57" s="1"/>
  <c r="R165" i="57"/>
  <c r="V165" i="57" s="1"/>
  <c r="Q165" i="57"/>
  <c r="U165" i="57" s="1"/>
  <c r="S164" i="57"/>
  <c r="W164" i="57" s="1"/>
  <c r="R164" i="57"/>
  <c r="V164" i="57" s="1"/>
  <c r="Q164" i="57"/>
  <c r="U164" i="57" s="1"/>
  <c r="S163" i="57"/>
  <c r="W163" i="57" s="1"/>
  <c r="R163" i="57"/>
  <c r="V163" i="57" s="1"/>
  <c r="Q163" i="57"/>
  <c r="U163" i="57" s="1"/>
  <c r="S162" i="57"/>
  <c r="W162" i="57" s="1"/>
  <c r="R162" i="57"/>
  <c r="V162" i="57" s="1"/>
  <c r="Q162" i="57"/>
  <c r="U162" i="57" s="1"/>
  <c r="S161" i="57"/>
  <c r="W161" i="57" s="1"/>
  <c r="R161" i="57"/>
  <c r="V161" i="57" s="1"/>
  <c r="Q161" i="57"/>
  <c r="U161" i="57" s="1"/>
  <c r="S160" i="57"/>
  <c r="W160" i="57" s="1"/>
  <c r="R160" i="57"/>
  <c r="V160" i="57" s="1"/>
  <c r="Q160" i="57"/>
  <c r="U160" i="57" s="1"/>
  <c r="S159" i="57"/>
  <c r="W159" i="57" s="1"/>
  <c r="R159" i="57"/>
  <c r="V159" i="57" s="1"/>
  <c r="Q159" i="57"/>
  <c r="U159" i="57" s="1"/>
  <c r="S158" i="57"/>
  <c r="W158" i="57" s="1"/>
  <c r="R158" i="57"/>
  <c r="V158" i="57" s="1"/>
  <c r="Q158" i="57"/>
  <c r="U158" i="57" s="1"/>
  <c r="S157" i="57"/>
  <c r="W157" i="57" s="1"/>
  <c r="R157" i="57"/>
  <c r="V157" i="57" s="1"/>
  <c r="Q157" i="57"/>
  <c r="U157" i="57" s="1"/>
  <c r="S156" i="57"/>
  <c r="W156" i="57" s="1"/>
  <c r="R156" i="57"/>
  <c r="V156" i="57" s="1"/>
  <c r="Q156" i="57"/>
  <c r="U156" i="57" s="1"/>
  <c r="S155" i="57"/>
  <c r="W155" i="57" s="1"/>
  <c r="R155" i="57"/>
  <c r="V155" i="57" s="1"/>
  <c r="Q155" i="57"/>
  <c r="U155" i="57" s="1"/>
  <c r="S154" i="57"/>
  <c r="W154" i="57" s="1"/>
  <c r="R154" i="57"/>
  <c r="V154" i="57" s="1"/>
  <c r="Q154" i="57"/>
  <c r="U154" i="57" s="1"/>
  <c r="S153" i="57"/>
  <c r="W153" i="57" s="1"/>
  <c r="R153" i="57"/>
  <c r="V153" i="57" s="1"/>
  <c r="Q153" i="57"/>
  <c r="U153" i="57" s="1"/>
  <c r="S152" i="57"/>
  <c r="W152" i="57" s="1"/>
  <c r="R152" i="57"/>
  <c r="V152" i="57" s="1"/>
  <c r="Q152" i="57"/>
  <c r="U152" i="57" s="1"/>
  <c r="S151" i="57"/>
  <c r="W151" i="57" s="1"/>
  <c r="R151" i="57"/>
  <c r="V151" i="57" s="1"/>
  <c r="Q151" i="57"/>
  <c r="U151" i="57" s="1"/>
  <c r="S150" i="57"/>
  <c r="W150" i="57" s="1"/>
  <c r="R150" i="57"/>
  <c r="V150" i="57" s="1"/>
  <c r="Q150" i="57"/>
  <c r="U150" i="57" s="1"/>
  <c r="V149" i="57"/>
  <c r="S149" i="57"/>
  <c r="W149" i="57" s="1"/>
  <c r="R149" i="57"/>
  <c r="Q149" i="57"/>
  <c r="U149" i="57" s="1"/>
  <c r="S148" i="57"/>
  <c r="W148" i="57" s="1"/>
  <c r="R148" i="57"/>
  <c r="V148" i="57" s="1"/>
  <c r="Q148" i="57"/>
  <c r="U148" i="57" s="1"/>
  <c r="S147" i="57"/>
  <c r="W147" i="57" s="1"/>
  <c r="R147" i="57"/>
  <c r="Q147" i="57"/>
  <c r="S140" i="57"/>
  <c r="W140" i="57" s="1"/>
  <c r="R140" i="57"/>
  <c r="V140" i="57" s="1"/>
  <c r="Q140" i="57"/>
  <c r="S139" i="57"/>
  <c r="W139" i="57" s="1"/>
  <c r="R139" i="57"/>
  <c r="V139" i="57" s="1"/>
  <c r="Q139" i="57"/>
  <c r="T139" i="57" s="1"/>
  <c r="S138" i="57"/>
  <c r="W138" i="57" s="1"/>
  <c r="R138" i="57"/>
  <c r="V138" i="57" s="1"/>
  <c r="Q138" i="57"/>
  <c r="T138" i="57" s="1"/>
  <c r="S137" i="57"/>
  <c r="W137" i="57" s="1"/>
  <c r="R137" i="57"/>
  <c r="V137" i="57" s="1"/>
  <c r="Q137" i="57"/>
  <c r="S136" i="57"/>
  <c r="W136" i="57" s="1"/>
  <c r="R136" i="57"/>
  <c r="V136" i="57" s="1"/>
  <c r="Q136" i="57"/>
  <c r="T136" i="57" s="1"/>
  <c r="S135" i="57"/>
  <c r="W135" i="57" s="1"/>
  <c r="R135" i="57"/>
  <c r="V135" i="57" s="1"/>
  <c r="Q135" i="57"/>
  <c r="T135" i="57" s="1"/>
  <c r="S134" i="57"/>
  <c r="W134" i="57" s="1"/>
  <c r="R134" i="57"/>
  <c r="V134" i="57" s="1"/>
  <c r="Q134" i="57"/>
  <c r="S133" i="57"/>
  <c r="W133" i="57" s="1"/>
  <c r="R133" i="57"/>
  <c r="V133" i="57" s="1"/>
  <c r="Q133" i="57"/>
  <c r="S132" i="57"/>
  <c r="W132" i="57" s="1"/>
  <c r="R132" i="57"/>
  <c r="V132" i="57" s="1"/>
  <c r="Q132" i="57"/>
  <c r="S131" i="57"/>
  <c r="W131" i="57" s="1"/>
  <c r="R131" i="57"/>
  <c r="V131" i="57" s="1"/>
  <c r="Q131" i="57"/>
  <c r="T131" i="57" s="1"/>
  <c r="S130" i="57"/>
  <c r="W130" i="57" s="1"/>
  <c r="R130" i="57"/>
  <c r="V130" i="57" s="1"/>
  <c r="Q130" i="57"/>
  <c r="T130" i="57" s="1"/>
  <c r="S129" i="57"/>
  <c r="W129" i="57" s="1"/>
  <c r="R129" i="57"/>
  <c r="V129" i="57" s="1"/>
  <c r="Q129" i="57"/>
  <c r="S128" i="57"/>
  <c r="W128" i="57" s="1"/>
  <c r="R128" i="57"/>
  <c r="V128" i="57" s="1"/>
  <c r="Q128" i="57"/>
  <c r="T128" i="57" s="1"/>
  <c r="S127" i="57"/>
  <c r="W127" i="57" s="1"/>
  <c r="R127" i="57"/>
  <c r="V127" i="57" s="1"/>
  <c r="Q127" i="57"/>
  <c r="T127" i="57" s="1"/>
  <c r="S126" i="57"/>
  <c r="W126" i="57" s="1"/>
  <c r="R126" i="57"/>
  <c r="V126" i="57" s="1"/>
  <c r="Q126" i="57"/>
  <c r="S125" i="57"/>
  <c r="W125" i="57" s="1"/>
  <c r="R125" i="57"/>
  <c r="V125" i="57" s="1"/>
  <c r="Q125" i="57"/>
  <c r="S124" i="57"/>
  <c r="W124" i="57" s="1"/>
  <c r="R124" i="57"/>
  <c r="V124" i="57" s="1"/>
  <c r="Q124" i="57"/>
  <c r="S123" i="57"/>
  <c r="W123" i="57" s="1"/>
  <c r="R123" i="57"/>
  <c r="V123" i="57" s="1"/>
  <c r="Q123" i="57"/>
  <c r="T123" i="57" s="1"/>
  <c r="S122" i="57"/>
  <c r="W122" i="57" s="1"/>
  <c r="R122" i="57"/>
  <c r="V122" i="57" s="1"/>
  <c r="Q122" i="57"/>
  <c r="T122" i="57" s="1"/>
  <c r="S121" i="57"/>
  <c r="R121" i="57"/>
  <c r="V121" i="57" s="1"/>
  <c r="Q121" i="57"/>
  <c r="S113" i="57"/>
  <c r="W113" i="57" s="1"/>
  <c r="R113" i="57"/>
  <c r="V113" i="57" s="1"/>
  <c r="Q113" i="57"/>
  <c r="T113" i="57" s="1"/>
  <c r="U112" i="57"/>
  <c r="S112" i="57"/>
  <c r="W112" i="57" s="1"/>
  <c r="R112" i="57"/>
  <c r="V112" i="57" s="1"/>
  <c r="Q112" i="57"/>
  <c r="T112" i="57" s="1"/>
  <c r="V111" i="57"/>
  <c r="S111" i="57"/>
  <c r="W111" i="57" s="1"/>
  <c r="R111" i="57"/>
  <c r="Q111" i="57"/>
  <c r="S110" i="57"/>
  <c r="W110" i="57" s="1"/>
  <c r="R110" i="57"/>
  <c r="V110" i="57" s="1"/>
  <c r="Q110" i="57"/>
  <c r="S109" i="57"/>
  <c r="W109" i="57" s="1"/>
  <c r="R109" i="57"/>
  <c r="V109" i="57" s="1"/>
  <c r="Q109" i="57"/>
  <c r="S108" i="57"/>
  <c r="W108" i="57" s="1"/>
  <c r="R108" i="57"/>
  <c r="V108" i="57" s="1"/>
  <c r="Q108" i="57"/>
  <c r="T108" i="57" s="1"/>
  <c r="S107" i="57"/>
  <c r="W107" i="57" s="1"/>
  <c r="R107" i="57"/>
  <c r="V107" i="57" s="1"/>
  <c r="Q107" i="57"/>
  <c r="T107" i="57" s="1"/>
  <c r="V106" i="57"/>
  <c r="S106" i="57"/>
  <c r="W106" i="57" s="1"/>
  <c r="R106" i="57"/>
  <c r="Q106" i="57"/>
  <c r="S105" i="57"/>
  <c r="W105" i="57" s="1"/>
  <c r="R105" i="57"/>
  <c r="V105" i="57" s="1"/>
  <c r="Q105" i="57"/>
  <c r="T105" i="57" s="1"/>
  <c r="U104" i="57"/>
  <c r="S104" i="57"/>
  <c r="W104" i="57" s="1"/>
  <c r="R104" i="57"/>
  <c r="V104" i="57" s="1"/>
  <c r="Q104" i="57"/>
  <c r="T104" i="57" s="1"/>
  <c r="S103" i="57"/>
  <c r="W103" i="57" s="1"/>
  <c r="R103" i="57"/>
  <c r="V103" i="57" s="1"/>
  <c r="Q103" i="57"/>
  <c r="S102" i="57"/>
  <c r="W102" i="57" s="1"/>
  <c r="R102" i="57"/>
  <c r="V102" i="57" s="1"/>
  <c r="Q102" i="57"/>
  <c r="U102" i="57" s="1"/>
  <c r="S101" i="57"/>
  <c r="W101" i="57" s="1"/>
  <c r="R101" i="57"/>
  <c r="V101" i="57" s="1"/>
  <c r="Q101" i="57"/>
  <c r="U101" i="57" s="1"/>
  <c r="S100" i="57"/>
  <c r="W100" i="57" s="1"/>
  <c r="R100" i="57"/>
  <c r="V100" i="57" s="1"/>
  <c r="Q100" i="57"/>
  <c r="U100" i="57" s="1"/>
  <c r="S99" i="57"/>
  <c r="W99" i="57" s="1"/>
  <c r="R99" i="57"/>
  <c r="V99" i="57" s="1"/>
  <c r="Q99" i="57"/>
  <c r="U99" i="57" s="1"/>
  <c r="S98" i="57"/>
  <c r="W98" i="57" s="1"/>
  <c r="R98" i="57"/>
  <c r="V98" i="57" s="1"/>
  <c r="Q98" i="57"/>
  <c r="U98" i="57" s="1"/>
  <c r="S97" i="57"/>
  <c r="W97" i="57" s="1"/>
  <c r="R97" i="57"/>
  <c r="V97" i="57" s="1"/>
  <c r="Q97" i="57"/>
  <c r="U97" i="57" s="1"/>
  <c r="S96" i="57"/>
  <c r="W96" i="57" s="1"/>
  <c r="R96" i="57"/>
  <c r="V96" i="57" s="1"/>
  <c r="Q96" i="57"/>
  <c r="U96" i="57" s="1"/>
  <c r="V95" i="57"/>
  <c r="S95" i="57"/>
  <c r="W95" i="57" s="1"/>
  <c r="R95" i="57"/>
  <c r="Q95" i="57"/>
  <c r="U95" i="57" s="1"/>
  <c r="S94" i="57"/>
  <c r="W94" i="57" s="1"/>
  <c r="R94" i="57"/>
  <c r="V94" i="57" s="1"/>
  <c r="Q94" i="57"/>
  <c r="U94" i="57" s="1"/>
  <c r="S93" i="57"/>
  <c r="W93" i="57" s="1"/>
  <c r="R93" i="57"/>
  <c r="Q93" i="57"/>
  <c r="U93" i="57" s="1"/>
  <c r="S87" i="57"/>
  <c r="R87" i="57"/>
  <c r="V87" i="57" s="1"/>
  <c r="Q87" i="57"/>
  <c r="U87" i="57" s="1"/>
  <c r="S86" i="57"/>
  <c r="R86" i="57"/>
  <c r="V86" i="57" s="1"/>
  <c r="Q86" i="57"/>
  <c r="U86" i="57" s="1"/>
  <c r="S85" i="57"/>
  <c r="R85" i="57"/>
  <c r="V85" i="57" s="1"/>
  <c r="Q85" i="57"/>
  <c r="U85" i="57" s="1"/>
  <c r="S84" i="57"/>
  <c r="W84" i="57" s="1"/>
  <c r="R84" i="57"/>
  <c r="V84" i="57" s="1"/>
  <c r="Q84" i="57"/>
  <c r="U84" i="57" s="1"/>
  <c r="S83" i="57"/>
  <c r="W83" i="57" s="1"/>
  <c r="R83" i="57"/>
  <c r="V83" i="57" s="1"/>
  <c r="Q83" i="57"/>
  <c r="U83" i="57" s="1"/>
  <c r="S82" i="57"/>
  <c r="W82" i="57" s="1"/>
  <c r="R82" i="57"/>
  <c r="V82" i="57" s="1"/>
  <c r="Q82" i="57"/>
  <c r="U82" i="57" s="1"/>
  <c r="S81" i="57"/>
  <c r="W81" i="57" s="1"/>
  <c r="R81" i="57"/>
  <c r="V81" i="57" s="1"/>
  <c r="Q81" i="57"/>
  <c r="U81" i="57" s="1"/>
  <c r="S80" i="57"/>
  <c r="W80" i="57" s="1"/>
  <c r="R80" i="57"/>
  <c r="V80" i="57" s="1"/>
  <c r="Q80" i="57"/>
  <c r="U80" i="57" s="1"/>
  <c r="S79" i="57"/>
  <c r="W79" i="57" s="1"/>
  <c r="R79" i="57"/>
  <c r="V79" i="57" s="1"/>
  <c r="Q79" i="57"/>
  <c r="U79" i="57" s="1"/>
  <c r="S78" i="57"/>
  <c r="W78" i="57" s="1"/>
  <c r="R78" i="57"/>
  <c r="V78" i="57" s="1"/>
  <c r="Q78" i="57"/>
  <c r="U78" i="57" s="1"/>
  <c r="S77" i="57"/>
  <c r="W77" i="57" s="1"/>
  <c r="R77" i="57"/>
  <c r="V77" i="57" s="1"/>
  <c r="Q77" i="57"/>
  <c r="U77" i="57" s="1"/>
  <c r="S76" i="57"/>
  <c r="W76" i="57" s="1"/>
  <c r="R76" i="57"/>
  <c r="V76" i="57" s="1"/>
  <c r="Q76" i="57"/>
  <c r="U76" i="57" s="1"/>
  <c r="T75" i="57"/>
  <c r="S75" i="57"/>
  <c r="W75" i="57" s="1"/>
  <c r="R75" i="57"/>
  <c r="V75" i="57" s="1"/>
  <c r="Q75" i="57"/>
  <c r="U75" i="57" s="1"/>
  <c r="T74" i="57"/>
  <c r="S74" i="57"/>
  <c r="W74" i="57" s="1"/>
  <c r="R74" i="57"/>
  <c r="V74" i="57" s="1"/>
  <c r="Q74" i="57"/>
  <c r="U74" i="57" s="1"/>
  <c r="S73" i="57"/>
  <c r="W73" i="57" s="1"/>
  <c r="R73" i="57"/>
  <c r="V73" i="57" s="1"/>
  <c r="Q73" i="57"/>
  <c r="U73" i="57" s="1"/>
  <c r="S72" i="57"/>
  <c r="W72" i="57" s="1"/>
  <c r="R72" i="57"/>
  <c r="V72" i="57" s="1"/>
  <c r="Q72" i="57"/>
  <c r="U72" i="57" s="1"/>
  <c r="S71" i="57"/>
  <c r="W71" i="57" s="1"/>
  <c r="R71" i="57"/>
  <c r="V71" i="57" s="1"/>
  <c r="Q71" i="57"/>
  <c r="U71" i="57" s="1"/>
  <c r="S70" i="57"/>
  <c r="W70" i="57" s="1"/>
  <c r="R70" i="57"/>
  <c r="V70" i="57" s="1"/>
  <c r="Q70" i="57"/>
  <c r="U70" i="57" s="1"/>
  <c r="S69" i="57"/>
  <c r="W69" i="57" s="1"/>
  <c r="R69" i="57"/>
  <c r="V69" i="57" s="1"/>
  <c r="Q69" i="57"/>
  <c r="U69" i="57" s="1"/>
  <c r="S68" i="57"/>
  <c r="W68" i="57" s="1"/>
  <c r="R68" i="57"/>
  <c r="V68" i="57" s="1"/>
  <c r="Q68" i="57"/>
  <c r="U68" i="57" s="1"/>
  <c r="S67" i="57"/>
  <c r="W67" i="57" s="1"/>
  <c r="R67" i="57"/>
  <c r="V67" i="57" s="1"/>
  <c r="Q67" i="57"/>
  <c r="U67" i="57" s="1"/>
  <c r="S66" i="57"/>
  <c r="W66" i="57" s="1"/>
  <c r="R66" i="57"/>
  <c r="V66" i="57" s="1"/>
  <c r="Q66" i="57"/>
  <c r="S65" i="57"/>
  <c r="W65" i="57" s="1"/>
  <c r="R65" i="57"/>
  <c r="V65" i="57" s="1"/>
  <c r="Q65" i="57"/>
  <c r="U65" i="57" s="1"/>
  <c r="S64" i="57"/>
  <c r="W64" i="57" s="1"/>
  <c r="R64" i="57"/>
  <c r="V64" i="57" s="1"/>
  <c r="Q64" i="57"/>
  <c r="T64" i="57" s="1"/>
  <c r="G57" i="57"/>
  <c r="F57" i="57"/>
  <c r="E57" i="57"/>
  <c r="P56" i="57"/>
  <c r="O56" i="57"/>
  <c r="N56" i="57"/>
  <c r="P55" i="57"/>
  <c r="O55" i="57"/>
  <c r="N55" i="57"/>
  <c r="P54" i="57"/>
  <c r="O54" i="57"/>
  <c r="N54" i="57"/>
  <c r="P53" i="57"/>
  <c r="O53" i="57"/>
  <c r="N53" i="57"/>
  <c r="P52" i="57"/>
  <c r="O52" i="57"/>
  <c r="N52" i="57"/>
  <c r="P51" i="57"/>
  <c r="O51" i="57"/>
  <c r="N51" i="57"/>
  <c r="P50" i="57"/>
  <c r="O50" i="57"/>
  <c r="N50" i="57"/>
  <c r="P49" i="57"/>
  <c r="O49" i="57"/>
  <c r="N49" i="57"/>
  <c r="P48" i="57"/>
  <c r="O48" i="57"/>
  <c r="N48" i="57"/>
  <c r="P47" i="57"/>
  <c r="O47" i="57"/>
  <c r="N47" i="57"/>
  <c r="P46" i="57"/>
  <c r="O46" i="57"/>
  <c r="N46" i="57"/>
  <c r="P45" i="57"/>
  <c r="O45" i="57"/>
  <c r="N45" i="57"/>
  <c r="S165" i="56"/>
  <c r="W165" i="56" s="1"/>
  <c r="R165" i="56"/>
  <c r="V165" i="56" s="1"/>
  <c r="Q165" i="56"/>
  <c r="U165" i="56" s="1"/>
  <c r="S164" i="56"/>
  <c r="W164" i="56" s="1"/>
  <c r="R164" i="56"/>
  <c r="V164" i="56" s="1"/>
  <c r="Q164" i="56"/>
  <c r="U164" i="56" s="1"/>
  <c r="S163" i="56"/>
  <c r="W163" i="56" s="1"/>
  <c r="R163" i="56"/>
  <c r="V163" i="56" s="1"/>
  <c r="Q163" i="56"/>
  <c r="U163" i="56" s="1"/>
  <c r="U162" i="56"/>
  <c r="S162" i="56"/>
  <c r="W162" i="56" s="1"/>
  <c r="R162" i="56"/>
  <c r="V162" i="56" s="1"/>
  <c r="Q162" i="56"/>
  <c r="S161" i="56"/>
  <c r="W161" i="56" s="1"/>
  <c r="R161" i="56"/>
  <c r="V161" i="56" s="1"/>
  <c r="Q161" i="56"/>
  <c r="U161" i="56" s="1"/>
  <c r="S160" i="56"/>
  <c r="W160" i="56" s="1"/>
  <c r="R160" i="56"/>
  <c r="V160" i="56" s="1"/>
  <c r="Q160" i="56"/>
  <c r="U160" i="56" s="1"/>
  <c r="S159" i="56"/>
  <c r="W159" i="56" s="1"/>
  <c r="R159" i="56"/>
  <c r="V159" i="56" s="1"/>
  <c r="Q159" i="56"/>
  <c r="U159" i="56" s="1"/>
  <c r="U158" i="56"/>
  <c r="S158" i="56"/>
  <c r="W158" i="56" s="1"/>
  <c r="R158" i="56"/>
  <c r="V158" i="56" s="1"/>
  <c r="Q158" i="56"/>
  <c r="S157" i="56"/>
  <c r="W157" i="56" s="1"/>
  <c r="R157" i="56"/>
  <c r="V157" i="56" s="1"/>
  <c r="Q157" i="56"/>
  <c r="U157" i="56" s="1"/>
  <c r="S156" i="56"/>
  <c r="W156" i="56" s="1"/>
  <c r="R156" i="56"/>
  <c r="V156" i="56" s="1"/>
  <c r="Q156" i="56"/>
  <c r="U156" i="56" s="1"/>
  <c r="S155" i="56"/>
  <c r="W155" i="56" s="1"/>
  <c r="R155" i="56"/>
  <c r="V155" i="56" s="1"/>
  <c r="Q155" i="56"/>
  <c r="U155" i="56" s="1"/>
  <c r="S154" i="56"/>
  <c r="W154" i="56" s="1"/>
  <c r="R154" i="56"/>
  <c r="V154" i="56" s="1"/>
  <c r="Q154" i="56"/>
  <c r="U154" i="56" s="1"/>
  <c r="S153" i="56"/>
  <c r="W153" i="56" s="1"/>
  <c r="R153" i="56"/>
  <c r="V153" i="56" s="1"/>
  <c r="Q153" i="56"/>
  <c r="U153" i="56" s="1"/>
  <c r="S152" i="56"/>
  <c r="W152" i="56" s="1"/>
  <c r="R152" i="56"/>
  <c r="V152" i="56" s="1"/>
  <c r="Q152" i="56"/>
  <c r="U152" i="56" s="1"/>
  <c r="S151" i="56"/>
  <c r="W151" i="56" s="1"/>
  <c r="R151" i="56"/>
  <c r="V151" i="56" s="1"/>
  <c r="Q151" i="56"/>
  <c r="U151" i="56" s="1"/>
  <c r="S150" i="56"/>
  <c r="W150" i="56" s="1"/>
  <c r="R150" i="56"/>
  <c r="V150" i="56" s="1"/>
  <c r="Q150" i="56"/>
  <c r="U150" i="56" s="1"/>
  <c r="S149" i="56"/>
  <c r="W149" i="56" s="1"/>
  <c r="R149" i="56"/>
  <c r="V149" i="56" s="1"/>
  <c r="Q149" i="56"/>
  <c r="U149" i="56" s="1"/>
  <c r="S148" i="56"/>
  <c r="W148" i="56" s="1"/>
  <c r="R148" i="56"/>
  <c r="V148" i="56" s="1"/>
  <c r="Q148" i="56"/>
  <c r="U148" i="56" s="1"/>
  <c r="S147" i="56"/>
  <c r="R147" i="56"/>
  <c r="V147" i="56" s="1"/>
  <c r="Q147" i="56"/>
  <c r="S140" i="56"/>
  <c r="W140" i="56" s="1"/>
  <c r="R140" i="56"/>
  <c r="V140" i="56" s="1"/>
  <c r="Q140" i="56"/>
  <c r="T140" i="56" s="1"/>
  <c r="S139" i="56"/>
  <c r="W139" i="56" s="1"/>
  <c r="R139" i="56"/>
  <c r="V139" i="56" s="1"/>
  <c r="Q139" i="56"/>
  <c r="T139" i="56" s="1"/>
  <c r="S138" i="56"/>
  <c r="W138" i="56" s="1"/>
  <c r="R138" i="56"/>
  <c r="V138" i="56" s="1"/>
  <c r="Q138" i="56"/>
  <c r="T138" i="56" s="1"/>
  <c r="S137" i="56"/>
  <c r="W137" i="56" s="1"/>
  <c r="R137" i="56"/>
  <c r="V137" i="56" s="1"/>
  <c r="Q137" i="56"/>
  <c r="T137" i="56" s="1"/>
  <c r="S136" i="56"/>
  <c r="W136" i="56" s="1"/>
  <c r="R136" i="56"/>
  <c r="V136" i="56" s="1"/>
  <c r="Q136" i="56"/>
  <c r="T136" i="56" s="1"/>
  <c r="S135" i="56"/>
  <c r="W135" i="56" s="1"/>
  <c r="R135" i="56"/>
  <c r="V135" i="56" s="1"/>
  <c r="Q135" i="56"/>
  <c r="T135" i="56" s="1"/>
  <c r="S134" i="56"/>
  <c r="W134" i="56" s="1"/>
  <c r="R134" i="56"/>
  <c r="V134" i="56" s="1"/>
  <c r="Q134" i="56"/>
  <c r="S133" i="56"/>
  <c r="W133" i="56" s="1"/>
  <c r="R133" i="56"/>
  <c r="V133" i="56" s="1"/>
  <c r="Q133" i="56"/>
  <c r="T133" i="56" s="1"/>
  <c r="S132" i="56"/>
  <c r="W132" i="56" s="1"/>
  <c r="R132" i="56"/>
  <c r="V132" i="56" s="1"/>
  <c r="Q132" i="56"/>
  <c r="S131" i="56"/>
  <c r="W131" i="56" s="1"/>
  <c r="R131" i="56"/>
  <c r="V131" i="56" s="1"/>
  <c r="Q131" i="56"/>
  <c r="S130" i="56"/>
  <c r="W130" i="56" s="1"/>
  <c r="R130" i="56"/>
  <c r="V130" i="56" s="1"/>
  <c r="Q130" i="56"/>
  <c r="T130" i="56" s="1"/>
  <c r="S129" i="56"/>
  <c r="W129" i="56" s="1"/>
  <c r="R129" i="56"/>
  <c r="V129" i="56" s="1"/>
  <c r="Q129" i="56"/>
  <c r="T129" i="56" s="1"/>
  <c r="S128" i="56"/>
  <c r="W128" i="56" s="1"/>
  <c r="R128" i="56"/>
  <c r="V128" i="56" s="1"/>
  <c r="Q128" i="56"/>
  <c r="T128" i="56" s="1"/>
  <c r="S127" i="56"/>
  <c r="W127" i="56" s="1"/>
  <c r="R127" i="56"/>
  <c r="V127" i="56" s="1"/>
  <c r="Q127" i="56"/>
  <c r="T127" i="56" s="1"/>
  <c r="S126" i="56"/>
  <c r="W126" i="56" s="1"/>
  <c r="R126" i="56"/>
  <c r="V126" i="56" s="1"/>
  <c r="Q126" i="56"/>
  <c r="T126" i="56" s="1"/>
  <c r="S125" i="56"/>
  <c r="W125" i="56" s="1"/>
  <c r="R125" i="56"/>
  <c r="V125" i="56" s="1"/>
  <c r="Q125" i="56"/>
  <c r="T125" i="56" s="1"/>
  <c r="U124" i="56"/>
  <c r="S124" i="56"/>
  <c r="W124" i="56" s="1"/>
  <c r="R124" i="56"/>
  <c r="V124" i="56" s="1"/>
  <c r="Q124" i="56"/>
  <c r="T124" i="56" s="1"/>
  <c r="U123" i="56"/>
  <c r="S123" i="56"/>
  <c r="W123" i="56" s="1"/>
  <c r="R123" i="56"/>
  <c r="V123" i="56" s="1"/>
  <c r="Q123" i="56"/>
  <c r="T123" i="56" s="1"/>
  <c r="S122" i="56"/>
  <c r="W122" i="56" s="1"/>
  <c r="R122" i="56"/>
  <c r="V122" i="56" s="1"/>
  <c r="Q122" i="56"/>
  <c r="T122" i="56" s="1"/>
  <c r="S121" i="56"/>
  <c r="W121" i="56" s="1"/>
  <c r="R121" i="56"/>
  <c r="Q121" i="56"/>
  <c r="T121" i="56" s="1"/>
  <c r="S113" i="56"/>
  <c r="W113" i="56" s="1"/>
  <c r="R113" i="56"/>
  <c r="V113" i="56" s="1"/>
  <c r="Q113" i="56"/>
  <c r="T113" i="56" s="1"/>
  <c r="S112" i="56"/>
  <c r="W112" i="56" s="1"/>
  <c r="R112" i="56"/>
  <c r="V112" i="56" s="1"/>
  <c r="Q112" i="56"/>
  <c r="T112" i="56" s="1"/>
  <c r="S111" i="56"/>
  <c r="W111" i="56" s="1"/>
  <c r="R111" i="56"/>
  <c r="V111" i="56" s="1"/>
  <c r="Q111" i="56"/>
  <c r="S110" i="56"/>
  <c r="W110" i="56" s="1"/>
  <c r="R110" i="56"/>
  <c r="V110" i="56" s="1"/>
  <c r="Q110" i="56"/>
  <c r="T110" i="56" s="1"/>
  <c r="S109" i="56"/>
  <c r="W109" i="56" s="1"/>
  <c r="R109" i="56"/>
  <c r="V109" i="56" s="1"/>
  <c r="Q109" i="56"/>
  <c r="S108" i="56"/>
  <c r="W108" i="56" s="1"/>
  <c r="R108" i="56"/>
  <c r="V108" i="56" s="1"/>
  <c r="Q108" i="56"/>
  <c r="U107" i="56"/>
  <c r="S107" i="56"/>
  <c r="W107" i="56" s="1"/>
  <c r="R107" i="56"/>
  <c r="V107" i="56" s="1"/>
  <c r="Q107" i="56"/>
  <c r="T107" i="56" s="1"/>
  <c r="S106" i="56"/>
  <c r="W106" i="56" s="1"/>
  <c r="R106" i="56"/>
  <c r="V106" i="56" s="1"/>
  <c r="Q106" i="56"/>
  <c r="T106" i="56" s="1"/>
  <c r="S105" i="56"/>
  <c r="W105" i="56" s="1"/>
  <c r="R105" i="56"/>
  <c r="V105" i="56" s="1"/>
  <c r="Q105" i="56"/>
  <c r="T105" i="56" s="1"/>
  <c r="S104" i="56"/>
  <c r="W104" i="56" s="1"/>
  <c r="R104" i="56"/>
  <c r="V104" i="56" s="1"/>
  <c r="Q104" i="56"/>
  <c r="T104" i="56" s="1"/>
  <c r="S103" i="56"/>
  <c r="W103" i="56" s="1"/>
  <c r="R103" i="56"/>
  <c r="V103" i="56" s="1"/>
  <c r="Q103" i="56"/>
  <c r="U103" i="56" s="1"/>
  <c r="S102" i="56"/>
  <c r="W102" i="56" s="1"/>
  <c r="R102" i="56"/>
  <c r="V102" i="56" s="1"/>
  <c r="Q102" i="56"/>
  <c r="U102" i="56" s="1"/>
  <c r="S101" i="56"/>
  <c r="W101" i="56" s="1"/>
  <c r="R101" i="56"/>
  <c r="V101" i="56" s="1"/>
  <c r="Q101" i="56"/>
  <c r="U101" i="56" s="1"/>
  <c r="S100" i="56"/>
  <c r="W100" i="56" s="1"/>
  <c r="R100" i="56"/>
  <c r="V100" i="56" s="1"/>
  <c r="Q100" i="56"/>
  <c r="U100" i="56" s="1"/>
  <c r="S99" i="56"/>
  <c r="W99" i="56" s="1"/>
  <c r="R99" i="56"/>
  <c r="V99" i="56" s="1"/>
  <c r="Q99" i="56"/>
  <c r="U99" i="56" s="1"/>
  <c r="S98" i="56"/>
  <c r="W98" i="56" s="1"/>
  <c r="R98" i="56"/>
  <c r="V98" i="56" s="1"/>
  <c r="Q98" i="56"/>
  <c r="U98" i="56" s="1"/>
  <c r="S97" i="56"/>
  <c r="W97" i="56" s="1"/>
  <c r="R97" i="56"/>
  <c r="V97" i="56" s="1"/>
  <c r="Q97" i="56"/>
  <c r="U97" i="56" s="1"/>
  <c r="S96" i="56"/>
  <c r="W96" i="56" s="1"/>
  <c r="R96" i="56"/>
  <c r="V96" i="56" s="1"/>
  <c r="Q96" i="56"/>
  <c r="U96" i="56" s="1"/>
  <c r="S95" i="56"/>
  <c r="W95" i="56" s="1"/>
  <c r="R95" i="56"/>
  <c r="V95" i="56" s="1"/>
  <c r="Q95" i="56"/>
  <c r="U95" i="56" s="1"/>
  <c r="S94" i="56"/>
  <c r="W94" i="56" s="1"/>
  <c r="R94" i="56"/>
  <c r="V94" i="56" s="1"/>
  <c r="Q94" i="56"/>
  <c r="U94" i="56" s="1"/>
  <c r="S93" i="56"/>
  <c r="W93" i="56" s="1"/>
  <c r="R93" i="56"/>
  <c r="Q93" i="56"/>
  <c r="U93" i="56" s="1"/>
  <c r="S87" i="56"/>
  <c r="R87" i="56"/>
  <c r="V87" i="56" s="1"/>
  <c r="Q87" i="56"/>
  <c r="U87" i="56" s="1"/>
  <c r="S86" i="56"/>
  <c r="R86" i="56"/>
  <c r="V86" i="56" s="1"/>
  <c r="Q86" i="56"/>
  <c r="T85" i="56"/>
  <c r="W85" i="56" s="1"/>
  <c r="S85" i="56"/>
  <c r="R85" i="56"/>
  <c r="V85" i="56" s="1"/>
  <c r="Q85" i="56"/>
  <c r="U85" i="56" s="1"/>
  <c r="T84" i="56"/>
  <c r="S84" i="56"/>
  <c r="W84" i="56" s="1"/>
  <c r="R84" i="56"/>
  <c r="V84" i="56" s="1"/>
  <c r="Q84" i="56"/>
  <c r="U84" i="56" s="1"/>
  <c r="T83" i="56"/>
  <c r="S83" i="56"/>
  <c r="W83" i="56" s="1"/>
  <c r="R83" i="56"/>
  <c r="V83" i="56" s="1"/>
  <c r="Q83" i="56"/>
  <c r="U83" i="56" s="1"/>
  <c r="T82" i="56"/>
  <c r="S82" i="56"/>
  <c r="W82" i="56" s="1"/>
  <c r="R82" i="56"/>
  <c r="V82" i="56" s="1"/>
  <c r="Q82" i="56"/>
  <c r="U82" i="56" s="1"/>
  <c r="T81" i="56"/>
  <c r="S81" i="56"/>
  <c r="W81" i="56" s="1"/>
  <c r="R81" i="56"/>
  <c r="V81" i="56" s="1"/>
  <c r="Q81" i="56"/>
  <c r="U81" i="56" s="1"/>
  <c r="T80" i="56"/>
  <c r="S80" i="56"/>
  <c r="W80" i="56" s="1"/>
  <c r="R80" i="56"/>
  <c r="V80" i="56" s="1"/>
  <c r="Q80" i="56"/>
  <c r="U80" i="56" s="1"/>
  <c r="T79" i="56"/>
  <c r="S79" i="56"/>
  <c r="W79" i="56" s="1"/>
  <c r="R79" i="56"/>
  <c r="V79" i="56" s="1"/>
  <c r="Q79" i="56"/>
  <c r="U79" i="56" s="1"/>
  <c r="T78" i="56"/>
  <c r="S78" i="56"/>
  <c r="W78" i="56" s="1"/>
  <c r="R78" i="56"/>
  <c r="V78" i="56" s="1"/>
  <c r="Q78" i="56"/>
  <c r="U78" i="56" s="1"/>
  <c r="T77" i="56"/>
  <c r="S77" i="56"/>
  <c r="W77" i="56" s="1"/>
  <c r="R77" i="56"/>
  <c r="V77" i="56" s="1"/>
  <c r="Q77" i="56"/>
  <c r="U77" i="56" s="1"/>
  <c r="T76" i="56"/>
  <c r="S76" i="56"/>
  <c r="W76" i="56" s="1"/>
  <c r="R76" i="56"/>
  <c r="V76" i="56" s="1"/>
  <c r="Q76" i="56"/>
  <c r="U76" i="56" s="1"/>
  <c r="T75" i="56"/>
  <c r="S75" i="56"/>
  <c r="W75" i="56" s="1"/>
  <c r="R75" i="56"/>
  <c r="V75" i="56" s="1"/>
  <c r="Q75" i="56"/>
  <c r="U75" i="56" s="1"/>
  <c r="T74" i="56"/>
  <c r="S74" i="56"/>
  <c r="W74" i="56" s="1"/>
  <c r="R74" i="56"/>
  <c r="V74" i="56" s="1"/>
  <c r="Q74" i="56"/>
  <c r="U74" i="56" s="1"/>
  <c r="T73" i="56"/>
  <c r="S73" i="56"/>
  <c r="W73" i="56" s="1"/>
  <c r="R73" i="56"/>
  <c r="V73" i="56" s="1"/>
  <c r="Q73" i="56"/>
  <c r="U73" i="56" s="1"/>
  <c r="T72" i="56"/>
  <c r="S72" i="56"/>
  <c r="W72" i="56" s="1"/>
  <c r="R72" i="56"/>
  <c r="V72" i="56" s="1"/>
  <c r="Q72" i="56"/>
  <c r="U72" i="56" s="1"/>
  <c r="T71" i="56"/>
  <c r="S71" i="56"/>
  <c r="W71" i="56" s="1"/>
  <c r="R71" i="56"/>
  <c r="V71" i="56" s="1"/>
  <c r="Q71" i="56"/>
  <c r="U71" i="56" s="1"/>
  <c r="T70" i="56"/>
  <c r="S70" i="56"/>
  <c r="W70" i="56" s="1"/>
  <c r="R70" i="56"/>
  <c r="V70" i="56" s="1"/>
  <c r="Q70" i="56"/>
  <c r="U70" i="56" s="1"/>
  <c r="T69" i="56"/>
  <c r="S69" i="56"/>
  <c r="W69" i="56" s="1"/>
  <c r="R69" i="56"/>
  <c r="V69" i="56" s="1"/>
  <c r="Q69" i="56"/>
  <c r="U69" i="56" s="1"/>
  <c r="T68" i="56"/>
  <c r="S68" i="56"/>
  <c r="W68" i="56" s="1"/>
  <c r="R68" i="56"/>
  <c r="V68" i="56" s="1"/>
  <c r="Q68" i="56"/>
  <c r="U68" i="56" s="1"/>
  <c r="T67" i="56"/>
  <c r="S67" i="56"/>
  <c r="W67" i="56" s="1"/>
  <c r="R67" i="56"/>
  <c r="V67" i="56" s="1"/>
  <c r="Q67" i="56"/>
  <c r="U67" i="56" s="1"/>
  <c r="T66" i="56"/>
  <c r="S66" i="56"/>
  <c r="W66" i="56" s="1"/>
  <c r="R66" i="56"/>
  <c r="V66" i="56" s="1"/>
  <c r="Q66" i="56"/>
  <c r="U66" i="56" s="1"/>
  <c r="T65" i="56"/>
  <c r="S65" i="56"/>
  <c r="W65" i="56" s="1"/>
  <c r="R65" i="56"/>
  <c r="V65" i="56" s="1"/>
  <c r="Q65" i="56"/>
  <c r="U65" i="56" s="1"/>
  <c r="T64" i="56"/>
  <c r="S64" i="56"/>
  <c r="W64" i="56" s="1"/>
  <c r="R64" i="56"/>
  <c r="Q64" i="56"/>
  <c r="G57" i="56"/>
  <c r="F57" i="56"/>
  <c r="E57" i="56"/>
  <c r="P56" i="56"/>
  <c r="O56" i="56"/>
  <c r="N56" i="56"/>
  <c r="P55" i="56"/>
  <c r="O55" i="56"/>
  <c r="N55" i="56"/>
  <c r="Q55" i="56" s="1"/>
  <c r="P54" i="56"/>
  <c r="O54" i="56"/>
  <c r="N54" i="56"/>
  <c r="Q54" i="56" s="1"/>
  <c r="P53" i="56"/>
  <c r="O53" i="56"/>
  <c r="N53" i="56"/>
  <c r="P52" i="56"/>
  <c r="O52" i="56"/>
  <c r="N52" i="56"/>
  <c r="P51" i="56"/>
  <c r="O51" i="56"/>
  <c r="N51" i="56"/>
  <c r="Q51" i="56" s="1"/>
  <c r="P50" i="56"/>
  <c r="O50" i="56"/>
  <c r="N50" i="56"/>
  <c r="Q50" i="56" s="1"/>
  <c r="P49" i="56"/>
  <c r="O49" i="56"/>
  <c r="N49" i="56"/>
  <c r="P48" i="56"/>
  <c r="O48" i="56"/>
  <c r="N48" i="56"/>
  <c r="P47" i="56"/>
  <c r="O47" i="56"/>
  <c r="N47" i="56"/>
  <c r="Q47" i="56" s="1"/>
  <c r="P46" i="56"/>
  <c r="O46" i="56"/>
  <c r="N46" i="56"/>
  <c r="Q46" i="56" s="1"/>
  <c r="P45" i="56"/>
  <c r="P57" i="56" s="1"/>
  <c r="O45" i="56"/>
  <c r="N45" i="56"/>
  <c r="S165" i="55"/>
  <c r="W165" i="55" s="1"/>
  <c r="R165" i="55"/>
  <c r="V165" i="55" s="1"/>
  <c r="Q165" i="55"/>
  <c r="U165" i="55" s="1"/>
  <c r="S164" i="55"/>
  <c r="W164" i="55" s="1"/>
  <c r="R164" i="55"/>
  <c r="V164" i="55" s="1"/>
  <c r="Q164" i="55"/>
  <c r="U164" i="55" s="1"/>
  <c r="S163" i="55"/>
  <c r="W163" i="55" s="1"/>
  <c r="R163" i="55"/>
  <c r="V163" i="55" s="1"/>
  <c r="Q163" i="55"/>
  <c r="U163" i="55" s="1"/>
  <c r="U162" i="55"/>
  <c r="S162" i="55"/>
  <c r="W162" i="55" s="1"/>
  <c r="R162" i="55"/>
  <c r="V162" i="55" s="1"/>
  <c r="Q162" i="55"/>
  <c r="S161" i="55"/>
  <c r="W161" i="55" s="1"/>
  <c r="R161" i="55"/>
  <c r="V161" i="55" s="1"/>
  <c r="Q161" i="55"/>
  <c r="U161" i="55" s="1"/>
  <c r="S160" i="55"/>
  <c r="W160" i="55" s="1"/>
  <c r="R160" i="55"/>
  <c r="V160" i="55" s="1"/>
  <c r="Q160" i="55"/>
  <c r="U160" i="55" s="1"/>
  <c r="S159" i="55"/>
  <c r="W159" i="55" s="1"/>
  <c r="R159" i="55"/>
  <c r="V159" i="55" s="1"/>
  <c r="Q159" i="55"/>
  <c r="U159" i="55" s="1"/>
  <c r="S158" i="55"/>
  <c r="W158" i="55" s="1"/>
  <c r="R158" i="55"/>
  <c r="V158" i="55" s="1"/>
  <c r="Q158" i="55"/>
  <c r="U158" i="55" s="1"/>
  <c r="S157" i="55"/>
  <c r="W157" i="55" s="1"/>
  <c r="R157" i="55"/>
  <c r="V157" i="55" s="1"/>
  <c r="Q157" i="55"/>
  <c r="U157" i="55" s="1"/>
  <c r="S156" i="55"/>
  <c r="W156" i="55" s="1"/>
  <c r="R156" i="55"/>
  <c r="V156" i="55" s="1"/>
  <c r="Q156" i="55"/>
  <c r="U156" i="55" s="1"/>
  <c r="S155" i="55"/>
  <c r="W155" i="55" s="1"/>
  <c r="R155" i="55"/>
  <c r="V155" i="55" s="1"/>
  <c r="Q155" i="55"/>
  <c r="U155" i="55" s="1"/>
  <c r="S154" i="55"/>
  <c r="W154" i="55" s="1"/>
  <c r="R154" i="55"/>
  <c r="V154" i="55" s="1"/>
  <c r="Q154" i="55"/>
  <c r="U154" i="55" s="1"/>
  <c r="U153" i="55"/>
  <c r="S153" i="55"/>
  <c r="W153" i="55" s="1"/>
  <c r="R153" i="55"/>
  <c r="V153" i="55" s="1"/>
  <c r="Q153" i="55"/>
  <c r="S152" i="55"/>
  <c r="W152" i="55" s="1"/>
  <c r="R152" i="55"/>
  <c r="V152" i="55" s="1"/>
  <c r="Q152" i="55"/>
  <c r="U152" i="55" s="1"/>
  <c r="S151" i="55"/>
  <c r="W151" i="55" s="1"/>
  <c r="R151" i="55"/>
  <c r="V151" i="55" s="1"/>
  <c r="Q151" i="55"/>
  <c r="U151" i="55" s="1"/>
  <c r="S150" i="55"/>
  <c r="W150" i="55" s="1"/>
  <c r="R150" i="55"/>
  <c r="V150" i="55" s="1"/>
  <c r="Q150" i="55"/>
  <c r="U150" i="55" s="1"/>
  <c r="S149" i="55"/>
  <c r="W149" i="55" s="1"/>
  <c r="R149" i="55"/>
  <c r="V149" i="55" s="1"/>
  <c r="Q149" i="55"/>
  <c r="U149" i="55" s="1"/>
  <c r="S148" i="55"/>
  <c r="W148" i="55" s="1"/>
  <c r="R148" i="55"/>
  <c r="V148" i="55" s="1"/>
  <c r="Q148" i="55"/>
  <c r="U148" i="55" s="1"/>
  <c r="S147" i="55"/>
  <c r="W147" i="55" s="1"/>
  <c r="R147" i="55"/>
  <c r="Q147" i="55"/>
  <c r="S140" i="55"/>
  <c r="W140" i="55" s="1"/>
  <c r="R140" i="55"/>
  <c r="V140" i="55" s="1"/>
  <c r="Q140" i="55"/>
  <c r="T140" i="55" s="1"/>
  <c r="S139" i="55"/>
  <c r="W139" i="55" s="1"/>
  <c r="R139" i="55"/>
  <c r="V139" i="55" s="1"/>
  <c r="Q139" i="55"/>
  <c r="T139" i="55" s="1"/>
  <c r="U138" i="55"/>
  <c r="S138" i="55"/>
  <c r="W138" i="55" s="1"/>
  <c r="R138" i="55"/>
  <c r="V138" i="55" s="1"/>
  <c r="Q138" i="55"/>
  <c r="T138" i="55" s="1"/>
  <c r="S137" i="55"/>
  <c r="W137" i="55" s="1"/>
  <c r="R137" i="55"/>
  <c r="V137" i="55" s="1"/>
  <c r="Q137" i="55"/>
  <c r="T137" i="55" s="1"/>
  <c r="S136" i="55"/>
  <c r="W136" i="55" s="1"/>
  <c r="R136" i="55"/>
  <c r="V136" i="55" s="1"/>
  <c r="Q136" i="55"/>
  <c r="T136" i="55" s="1"/>
  <c r="S135" i="55"/>
  <c r="W135" i="55" s="1"/>
  <c r="R135" i="55"/>
  <c r="V135" i="55" s="1"/>
  <c r="Q135" i="55"/>
  <c r="T135" i="55" s="1"/>
  <c r="S134" i="55"/>
  <c r="W134" i="55" s="1"/>
  <c r="R134" i="55"/>
  <c r="V134" i="55" s="1"/>
  <c r="Q134" i="55"/>
  <c r="T134" i="55" s="1"/>
  <c r="S133" i="55"/>
  <c r="W133" i="55" s="1"/>
  <c r="R133" i="55"/>
  <c r="V133" i="55" s="1"/>
  <c r="Q133" i="55"/>
  <c r="T133" i="55" s="1"/>
  <c r="U132" i="55"/>
  <c r="S132" i="55"/>
  <c r="W132" i="55" s="1"/>
  <c r="R132" i="55"/>
  <c r="V132" i="55" s="1"/>
  <c r="Q132" i="55"/>
  <c r="T132" i="55" s="1"/>
  <c r="S131" i="55"/>
  <c r="W131" i="55" s="1"/>
  <c r="R131" i="55"/>
  <c r="V131" i="55" s="1"/>
  <c r="Q131" i="55"/>
  <c r="T131" i="55" s="1"/>
  <c r="U130" i="55"/>
  <c r="S130" i="55"/>
  <c r="W130" i="55" s="1"/>
  <c r="R130" i="55"/>
  <c r="V130" i="55" s="1"/>
  <c r="Q130" i="55"/>
  <c r="T130" i="55" s="1"/>
  <c r="S129" i="55"/>
  <c r="W129" i="55" s="1"/>
  <c r="R129" i="55"/>
  <c r="V129" i="55" s="1"/>
  <c r="Q129" i="55"/>
  <c r="T129" i="55" s="1"/>
  <c r="S128" i="55"/>
  <c r="W128" i="55" s="1"/>
  <c r="R128" i="55"/>
  <c r="V128" i="55" s="1"/>
  <c r="Q128" i="55"/>
  <c r="T128" i="55" s="1"/>
  <c r="S127" i="55"/>
  <c r="W127" i="55" s="1"/>
  <c r="R127" i="55"/>
  <c r="V127" i="55" s="1"/>
  <c r="Q127" i="55"/>
  <c r="T127" i="55" s="1"/>
  <c r="S126" i="55"/>
  <c r="W126" i="55" s="1"/>
  <c r="R126" i="55"/>
  <c r="V126" i="55" s="1"/>
  <c r="Q126" i="55"/>
  <c r="T126" i="55" s="1"/>
  <c r="S125" i="55"/>
  <c r="W125" i="55" s="1"/>
  <c r="R125" i="55"/>
  <c r="V125" i="55" s="1"/>
  <c r="Q125" i="55"/>
  <c r="T125" i="55" s="1"/>
  <c r="S124" i="55"/>
  <c r="W124" i="55" s="1"/>
  <c r="R124" i="55"/>
  <c r="V124" i="55" s="1"/>
  <c r="Q124" i="55"/>
  <c r="T124" i="55" s="1"/>
  <c r="S123" i="55"/>
  <c r="W123" i="55" s="1"/>
  <c r="R123" i="55"/>
  <c r="V123" i="55" s="1"/>
  <c r="Q123" i="55"/>
  <c r="T123" i="55" s="1"/>
  <c r="U122" i="55"/>
  <c r="S122" i="55"/>
  <c r="W122" i="55" s="1"/>
  <c r="R122" i="55"/>
  <c r="V122" i="55" s="1"/>
  <c r="Q122" i="55"/>
  <c r="T122" i="55" s="1"/>
  <c r="S121" i="55"/>
  <c r="R121" i="55"/>
  <c r="Q121" i="55"/>
  <c r="T121" i="55" s="1"/>
  <c r="S113" i="55"/>
  <c r="W113" i="55" s="1"/>
  <c r="R113" i="55"/>
  <c r="V113" i="55" s="1"/>
  <c r="Q113" i="55"/>
  <c r="T113" i="55" s="1"/>
  <c r="S112" i="55"/>
  <c r="W112" i="55" s="1"/>
  <c r="R112" i="55"/>
  <c r="V112" i="55" s="1"/>
  <c r="Q112" i="55"/>
  <c r="T112" i="55" s="1"/>
  <c r="S111" i="55"/>
  <c r="W111" i="55" s="1"/>
  <c r="R111" i="55"/>
  <c r="V111" i="55" s="1"/>
  <c r="Q111" i="55"/>
  <c r="T111" i="55" s="1"/>
  <c r="S110" i="55"/>
  <c r="W110" i="55" s="1"/>
  <c r="R110" i="55"/>
  <c r="V110" i="55" s="1"/>
  <c r="Q110" i="55"/>
  <c r="T110" i="55" s="1"/>
  <c r="U109" i="55"/>
  <c r="S109" i="55"/>
  <c r="W109" i="55" s="1"/>
  <c r="R109" i="55"/>
  <c r="V109" i="55" s="1"/>
  <c r="Q109" i="55"/>
  <c r="T109" i="55" s="1"/>
  <c r="S108" i="55"/>
  <c r="W108" i="55" s="1"/>
  <c r="R108" i="55"/>
  <c r="V108" i="55" s="1"/>
  <c r="Q108" i="55"/>
  <c r="T108" i="55" s="1"/>
  <c r="S107" i="55"/>
  <c r="W107" i="55" s="1"/>
  <c r="R107" i="55"/>
  <c r="V107" i="55" s="1"/>
  <c r="Q107" i="55"/>
  <c r="T107" i="55" s="1"/>
  <c r="S106" i="55"/>
  <c r="W106" i="55" s="1"/>
  <c r="R106" i="55"/>
  <c r="V106" i="55" s="1"/>
  <c r="Q106" i="55"/>
  <c r="T106" i="55" s="1"/>
  <c r="S105" i="55"/>
  <c r="W105" i="55" s="1"/>
  <c r="R105" i="55"/>
  <c r="V105" i="55" s="1"/>
  <c r="Q105" i="55"/>
  <c r="T105" i="55" s="1"/>
  <c r="S104" i="55"/>
  <c r="W104" i="55" s="1"/>
  <c r="R104" i="55"/>
  <c r="V104" i="55" s="1"/>
  <c r="Q104" i="55"/>
  <c r="T104" i="55" s="1"/>
  <c r="S103" i="55"/>
  <c r="W103" i="55" s="1"/>
  <c r="R103" i="55"/>
  <c r="V103" i="55" s="1"/>
  <c r="Q103" i="55"/>
  <c r="T103" i="55" s="1"/>
  <c r="S102" i="55"/>
  <c r="W102" i="55" s="1"/>
  <c r="R102" i="55"/>
  <c r="V102" i="55" s="1"/>
  <c r="Q102" i="55"/>
  <c r="T102" i="55" s="1"/>
  <c r="S101" i="55"/>
  <c r="W101" i="55" s="1"/>
  <c r="R101" i="55"/>
  <c r="V101" i="55" s="1"/>
  <c r="Q101" i="55"/>
  <c r="T101" i="55" s="1"/>
  <c r="S100" i="55"/>
  <c r="W100" i="55" s="1"/>
  <c r="R100" i="55"/>
  <c r="V100" i="55" s="1"/>
  <c r="Q100" i="55"/>
  <c r="T100" i="55" s="1"/>
  <c r="S99" i="55"/>
  <c r="W99" i="55" s="1"/>
  <c r="R99" i="55"/>
  <c r="V99" i="55" s="1"/>
  <c r="Q99" i="55"/>
  <c r="T99" i="55" s="1"/>
  <c r="S98" i="55"/>
  <c r="W98" i="55" s="1"/>
  <c r="R98" i="55"/>
  <c r="V98" i="55" s="1"/>
  <c r="Q98" i="55"/>
  <c r="T98" i="55" s="1"/>
  <c r="S97" i="55"/>
  <c r="W97" i="55" s="1"/>
  <c r="R97" i="55"/>
  <c r="V97" i="55" s="1"/>
  <c r="Q97" i="55"/>
  <c r="T97" i="55" s="1"/>
  <c r="S96" i="55"/>
  <c r="W96" i="55" s="1"/>
  <c r="R96" i="55"/>
  <c r="V96" i="55" s="1"/>
  <c r="Q96" i="55"/>
  <c r="T96" i="55" s="1"/>
  <c r="S95" i="55"/>
  <c r="W95" i="55" s="1"/>
  <c r="R95" i="55"/>
  <c r="V95" i="55" s="1"/>
  <c r="Q95" i="55"/>
  <c r="S94" i="55"/>
  <c r="W94" i="55" s="1"/>
  <c r="R94" i="55"/>
  <c r="V94" i="55" s="1"/>
  <c r="Q94" i="55"/>
  <c r="T94" i="55" s="1"/>
  <c r="S93" i="55"/>
  <c r="R93" i="55"/>
  <c r="Q93" i="55"/>
  <c r="S87" i="55"/>
  <c r="R87" i="55"/>
  <c r="V87" i="55" s="1"/>
  <c r="Q87" i="55"/>
  <c r="T87" i="55" s="1"/>
  <c r="S86" i="55"/>
  <c r="R86" i="55"/>
  <c r="V86" i="55" s="1"/>
  <c r="Q86" i="55"/>
  <c r="T86" i="55" s="1"/>
  <c r="S85" i="55"/>
  <c r="R85" i="55"/>
  <c r="V85" i="55" s="1"/>
  <c r="Q85" i="55"/>
  <c r="T85" i="55" s="1"/>
  <c r="W85" i="55" s="1"/>
  <c r="S84" i="55"/>
  <c r="W84" i="55" s="1"/>
  <c r="R84" i="55"/>
  <c r="V84" i="55" s="1"/>
  <c r="Q84" i="55"/>
  <c r="T84" i="55" s="1"/>
  <c r="S83" i="55"/>
  <c r="W83" i="55" s="1"/>
  <c r="R83" i="55"/>
  <c r="V83" i="55" s="1"/>
  <c r="Q83" i="55"/>
  <c r="T83" i="55" s="1"/>
  <c r="S82" i="55"/>
  <c r="W82" i="55" s="1"/>
  <c r="R82" i="55"/>
  <c r="V82" i="55" s="1"/>
  <c r="Q82" i="55"/>
  <c r="T82" i="55" s="1"/>
  <c r="S81" i="55"/>
  <c r="W81" i="55" s="1"/>
  <c r="R81" i="55"/>
  <c r="V81" i="55" s="1"/>
  <c r="Q81" i="55"/>
  <c r="T81" i="55" s="1"/>
  <c r="S80" i="55"/>
  <c r="W80" i="55" s="1"/>
  <c r="R80" i="55"/>
  <c r="V80" i="55" s="1"/>
  <c r="Q80" i="55"/>
  <c r="T80" i="55" s="1"/>
  <c r="S79" i="55"/>
  <c r="W79" i="55" s="1"/>
  <c r="R79" i="55"/>
  <c r="V79" i="55" s="1"/>
  <c r="Q79" i="55"/>
  <c r="T79" i="55" s="1"/>
  <c r="S78" i="55"/>
  <c r="W78" i="55" s="1"/>
  <c r="R78" i="55"/>
  <c r="V78" i="55" s="1"/>
  <c r="Q78" i="55"/>
  <c r="T78" i="55" s="1"/>
  <c r="S77" i="55"/>
  <c r="W77" i="55" s="1"/>
  <c r="R77" i="55"/>
  <c r="V77" i="55" s="1"/>
  <c r="Q77" i="55"/>
  <c r="T77" i="55" s="1"/>
  <c r="S76" i="55"/>
  <c r="W76" i="55" s="1"/>
  <c r="R76" i="55"/>
  <c r="V76" i="55" s="1"/>
  <c r="Q76" i="55"/>
  <c r="T76" i="55" s="1"/>
  <c r="S75" i="55"/>
  <c r="W75" i="55" s="1"/>
  <c r="R75" i="55"/>
  <c r="V75" i="55" s="1"/>
  <c r="Q75" i="55"/>
  <c r="T75" i="55" s="1"/>
  <c r="S74" i="55"/>
  <c r="W74" i="55" s="1"/>
  <c r="R74" i="55"/>
  <c r="V74" i="55" s="1"/>
  <c r="Q74" i="55"/>
  <c r="T74" i="55" s="1"/>
  <c r="S73" i="55"/>
  <c r="W73" i="55" s="1"/>
  <c r="R73" i="55"/>
  <c r="V73" i="55" s="1"/>
  <c r="Q73" i="55"/>
  <c r="T73" i="55" s="1"/>
  <c r="S72" i="55"/>
  <c r="W72" i="55" s="1"/>
  <c r="R72" i="55"/>
  <c r="V72" i="55" s="1"/>
  <c r="Q72" i="55"/>
  <c r="T72" i="55" s="1"/>
  <c r="S71" i="55"/>
  <c r="W71" i="55" s="1"/>
  <c r="R71" i="55"/>
  <c r="V71" i="55" s="1"/>
  <c r="Q71" i="55"/>
  <c r="T71" i="55" s="1"/>
  <c r="S70" i="55"/>
  <c r="W70" i="55" s="1"/>
  <c r="R70" i="55"/>
  <c r="V70" i="55" s="1"/>
  <c r="Q70" i="55"/>
  <c r="T70" i="55" s="1"/>
  <c r="S69" i="55"/>
  <c r="W69" i="55" s="1"/>
  <c r="R69" i="55"/>
  <c r="V69" i="55" s="1"/>
  <c r="Q69" i="55"/>
  <c r="T69" i="55" s="1"/>
  <c r="S68" i="55"/>
  <c r="W68" i="55" s="1"/>
  <c r="R68" i="55"/>
  <c r="V68" i="55" s="1"/>
  <c r="Q68" i="55"/>
  <c r="T68" i="55" s="1"/>
  <c r="S67" i="55"/>
  <c r="W67" i="55" s="1"/>
  <c r="R67" i="55"/>
  <c r="V67" i="55" s="1"/>
  <c r="Q67" i="55"/>
  <c r="T67" i="55" s="1"/>
  <c r="S66" i="55"/>
  <c r="W66" i="55" s="1"/>
  <c r="R66" i="55"/>
  <c r="V66" i="55" s="1"/>
  <c r="Q66" i="55"/>
  <c r="T66" i="55" s="1"/>
  <c r="S65" i="55"/>
  <c r="W65" i="55" s="1"/>
  <c r="R65" i="55"/>
  <c r="V65" i="55" s="1"/>
  <c r="Q65" i="55"/>
  <c r="T65" i="55" s="1"/>
  <c r="S64" i="55"/>
  <c r="R64" i="55"/>
  <c r="Q64" i="55"/>
  <c r="T64" i="55" s="1"/>
  <c r="P56" i="55"/>
  <c r="O56" i="55"/>
  <c r="N56" i="55"/>
  <c r="P55" i="55"/>
  <c r="O55" i="55"/>
  <c r="N55" i="55"/>
  <c r="P54" i="55"/>
  <c r="O54" i="55"/>
  <c r="N54" i="55"/>
  <c r="P53" i="55"/>
  <c r="O53" i="55"/>
  <c r="N53" i="55"/>
  <c r="P52" i="55"/>
  <c r="O52" i="55"/>
  <c r="N52" i="55"/>
  <c r="P51" i="55"/>
  <c r="O51" i="55"/>
  <c r="N51" i="55"/>
  <c r="P50" i="55"/>
  <c r="O50" i="55"/>
  <c r="N50" i="55"/>
  <c r="P49" i="55"/>
  <c r="O49" i="55"/>
  <c r="N49" i="55"/>
  <c r="P48" i="55"/>
  <c r="O48" i="55"/>
  <c r="N48" i="55"/>
  <c r="P47" i="55"/>
  <c r="O47" i="55"/>
  <c r="N47" i="55"/>
  <c r="P46" i="55"/>
  <c r="O46" i="55"/>
  <c r="N46" i="55"/>
  <c r="P45" i="55"/>
  <c r="O45" i="55"/>
  <c r="N45" i="55"/>
  <c r="S165" i="54"/>
  <c r="W165" i="54" s="1"/>
  <c r="R165" i="54"/>
  <c r="V165" i="54" s="1"/>
  <c r="Q165" i="54"/>
  <c r="U165" i="54" s="1"/>
  <c r="X165" i="54" s="1"/>
  <c r="S164" i="54"/>
  <c r="W164" i="54" s="1"/>
  <c r="R164" i="54"/>
  <c r="V164" i="54" s="1"/>
  <c r="Q164" i="54"/>
  <c r="U164" i="54" s="1"/>
  <c r="S163" i="54"/>
  <c r="W163" i="54" s="1"/>
  <c r="R163" i="54"/>
  <c r="V163" i="54" s="1"/>
  <c r="Q163" i="54"/>
  <c r="U163" i="54" s="1"/>
  <c r="U162" i="54"/>
  <c r="S162" i="54"/>
  <c r="W162" i="54" s="1"/>
  <c r="R162" i="54"/>
  <c r="V162" i="54" s="1"/>
  <c r="Q162" i="54"/>
  <c r="U161" i="54"/>
  <c r="S161" i="54"/>
  <c r="W161" i="54" s="1"/>
  <c r="R161" i="54"/>
  <c r="V161" i="54" s="1"/>
  <c r="Q161" i="54"/>
  <c r="S160" i="54"/>
  <c r="W160" i="54" s="1"/>
  <c r="R160" i="54"/>
  <c r="V160" i="54" s="1"/>
  <c r="Q160" i="54"/>
  <c r="U160" i="54" s="1"/>
  <c r="S159" i="54"/>
  <c r="W159" i="54" s="1"/>
  <c r="R159" i="54"/>
  <c r="V159" i="54" s="1"/>
  <c r="Q159" i="54"/>
  <c r="U159" i="54" s="1"/>
  <c r="S158" i="54"/>
  <c r="W158" i="54" s="1"/>
  <c r="R158" i="54"/>
  <c r="V158" i="54" s="1"/>
  <c r="Q158" i="54"/>
  <c r="U158" i="54" s="1"/>
  <c r="S157" i="54"/>
  <c r="W157" i="54" s="1"/>
  <c r="R157" i="54"/>
  <c r="V157" i="54" s="1"/>
  <c r="Q157" i="54"/>
  <c r="U157" i="54" s="1"/>
  <c r="S156" i="54"/>
  <c r="W156" i="54" s="1"/>
  <c r="R156" i="54"/>
  <c r="V156" i="54" s="1"/>
  <c r="Q156" i="54"/>
  <c r="U156" i="54" s="1"/>
  <c r="S155" i="54"/>
  <c r="W155" i="54" s="1"/>
  <c r="R155" i="54"/>
  <c r="V155" i="54" s="1"/>
  <c r="Q155" i="54"/>
  <c r="U155" i="54" s="1"/>
  <c r="S154" i="54"/>
  <c r="W154" i="54" s="1"/>
  <c r="R154" i="54"/>
  <c r="V154" i="54" s="1"/>
  <c r="Q154" i="54"/>
  <c r="U154" i="54" s="1"/>
  <c r="S153" i="54"/>
  <c r="W153" i="54" s="1"/>
  <c r="R153" i="54"/>
  <c r="V153" i="54" s="1"/>
  <c r="Q153" i="54"/>
  <c r="U153" i="54" s="1"/>
  <c r="S152" i="54"/>
  <c r="W152" i="54" s="1"/>
  <c r="R152" i="54"/>
  <c r="V152" i="54" s="1"/>
  <c r="Q152" i="54"/>
  <c r="U152" i="54" s="1"/>
  <c r="S151" i="54"/>
  <c r="W151" i="54" s="1"/>
  <c r="R151" i="54"/>
  <c r="V151" i="54" s="1"/>
  <c r="Q151" i="54"/>
  <c r="U151" i="54" s="1"/>
  <c r="S150" i="54"/>
  <c r="W150" i="54" s="1"/>
  <c r="R150" i="54"/>
  <c r="V150" i="54" s="1"/>
  <c r="Q150" i="54"/>
  <c r="U150" i="54" s="1"/>
  <c r="S149" i="54"/>
  <c r="W149" i="54" s="1"/>
  <c r="R149" i="54"/>
  <c r="V149" i="54" s="1"/>
  <c r="Q149" i="54"/>
  <c r="U149" i="54" s="1"/>
  <c r="S148" i="54"/>
  <c r="W148" i="54" s="1"/>
  <c r="R148" i="54"/>
  <c r="V148" i="54" s="1"/>
  <c r="Q148" i="54"/>
  <c r="U148" i="54" s="1"/>
  <c r="S147" i="54"/>
  <c r="W147" i="54" s="1"/>
  <c r="R147" i="54"/>
  <c r="V147" i="54" s="1"/>
  <c r="Q147" i="54"/>
  <c r="U147" i="54" s="1"/>
  <c r="S140" i="54"/>
  <c r="W140" i="54" s="1"/>
  <c r="R140" i="54"/>
  <c r="V140" i="54" s="1"/>
  <c r="Q140" i="54"/>
  <c r="T140" i="54" s="1"/>
  <c r="S139" i="54"/>
  <c r="W139" i="54" s="1"/>
  <c r="R139" i="54"/>
  <c r="V139" i="54" s="1"/>
  <c r="Q139" i="54"/>
  <c r="T139" i="54" s="1"/>
  <c r="S138" i="54"/>
  <c r="W138" i="54" s="1"/>
  <c r="R138" i="54"/>
  <c r="V138" i="54" s="1"/>
  <c r="Q138" i="54"/>
  <c r="T138" i="54" s="1"/>
  <c r="S137" i="54"/>
  <c r="W137" i="54" s="1"/>
  <c r="R137" i="54"/>
  <c r="V137" i="54" s="1"/>
  <c r="Q137" i="54"/>
  <c r="T137" i="54" s="1"/>
  <c r="S136" i="54"/>
  <c r="W136" i="54" s="1"/>
  <c r="R136" i="54"/>
  <c r="V136" i="54" s="1"/>
  <c r="Q136" i="54"/>
  <c r="T136" i="54" s="1"/>
  <c r="S135" i="54"/>
  <c r="W135" i="54" s="1"/>
  <c r="R135" i="54"/>
  <c r="V135" i="54" s="1"/>
  <c r="Q135" i="54"/>
  <c r="T135" i="54" s="1"/>
  <c r="S134" i="54"/>
  <c r="W134" i="54" s="1"/>
  <c r="R134" i="54"/>
  <c r="V134" i="54" s="1"/>
  <c r="Q134" i="54"/>
  <c r="T134" i="54" s="1"/>
  <c r="S133" i="54"/>
  <c r="W133" i="54" s="1"/>
  <c r="R133" i="54"/>
  <c r="V133" i="54" s="1"/>
  <c r="Q133" i="54"/>
  <c r="T133" i="54" s="1"/>
  <c r="S132" i="54"/>
  <c r="W132" i="54" s="1"/>
  <c r="R132" i="54"/>
  <c r="V132" i="54" s="1"/>
  <c r="Q132" i="54"/>
  <c r="T132" i="54" s="1"/>
  <c r="S131" i="54"/>
  <c r="W131" i="54" s="1"/>
  <c r="R131" i="54"/>
  <c r="V131" i="54" s="1"/>
  <c r="Q131" i="54"/>
  <c r="T131" i="54" s="1"/>
  <c r="S130" i="54"/>
  <c r="W130" i="54" s="1"/>
  <c r="R130" i="54"/>
  <c r="V130" i="54" s="1"/>
  <c r="Q130" i="54"/>
  <c r="T130" i="54" s="1"/>
  <c r="S129" i="54"/>
  <c r="W129" i="54" s="1"/>
  <c r="R129" i="54"/>
  <c r="V129" i="54" s="1"/>
  <c r="Q129" i="54"/>
  <c r="T129" i="54" s="1"/>
  <c r="S128" i="54"/>
  <c r="W128" i="54" s="1"/>
  <c r="R128" i="54"/>
  <c r="V128" i="54" s="1"/>
  <c r="Q128" i="54"/>
  <c r="T128" i="54" s="1"/>
  <c r="S127" i="54"/>
  <c r="W127" i="54" s="1"/>
  <c r="R127" i="54"/>
  <c r="V127" i="54" s="1"/>
  <c r="Q127" i="54"/>
  <c r="T127" i="54" s="1"/>
  <c r="S126" i="54"/>
  <c r="W126" i="54" s="1"/>
  <c r="R126" i="54"/>
  <c r="V126" i="54" s="1"/>
  <c r="Q126" i="54"/>
  <c r="T126" i="54" s="1"/>
  <c r="S125" i="54"/>
  <c r="W125" i="54" s="1"/>
  <c r="R125" i="54"/>
  <c r="V125" i="54" s="1"/>
  <c r="Q125" i="54"/>
  <c r="T125" i="54" s="1"/>
  <c r="S124" i="54"/>
  <c r="W124" i="54" s="1"/>
  <c r="R124" i="54"/>
  <c r="V124" i="54" s="1"/>
  <c r="Q124" i="54"/>
  <c r="T124" i="54" s="1"/>
  <c r="S123" i="54"/>
  <c r="W123" i="54" s="1"/>
  <c r="R123" i="54"/>
  <c r="V123" i="54" s="1"/>
  <c r="Q123" i="54"/>
  <c r="T123" i="54" s="1"/>
  <c r="S122" i="54"/>
  <c r="W122" i="54" s="1"/>
  <c r="R122" i="54"/>
  <c r="V122" i="54" s="1"/>
  <c r="Q122" i="54"/>
  <c r="T122" i="54" s="1"/>
  <c r="S121" i="54"/>
  <c r="R121" i="54"/>
  <c r="Q121" i="54"/>
  <c r="T121" i="54" s="1"/>
  <c r="S113" i="54"/>
  <c r="W113" i="54" s="1"/>
  <c r="R113" i="54"/>
  <c r="V113" i="54" s="1"/>
  <c r="Q113" i="54"/>
  <c r="T113" i="54" s="1"/>
  <c r="S112" i="54"/>
  <c r="W112" i="54" s="1"/>
  <c r="R112" i="54"/>
  <c r="V112" i="54" s="1"/>
  <c r="Q112" i="54"/>
  <c r="T112" i="54" s="1"/>
  <c r="S111" i="54"/>
  <c r="W111" i="54" s="1"/>
  <c r="R111" i="54"/>
  <c r="V111" i="54" s="1"/>
  <c r="Q111" i="54"/>
  <c r="T111" i="54" s="1"/>
  <c r="S110" i="54"/>
  <c r="W110" i="54" s="1"/>
  <c r="R110" i="54"/>
  <c r="V110" i="54" s="1"/>
  <c r="Q110" i="54"/>
  <c r="T110" i="54" s="1"/>
  <c r="S109" i="54"/>
  <c r="W109" i="54" s="1"/>
  <c r="R109" i="54"/>
  <c r="V109" i="54" s="1"/>
  <c r="Q109" i="54"/>
  <c r="S108" i="54"/>
  <c r="W108" i="54" s="1"/>
  <c r="R108" i="54"/>
  <c r="V108" i="54" s="1"/>
  <c r="Q108" i="54"/>
  <c r="T108" i="54" s="1"/>
  <c r="S107" i="54"/>
  <c r="W107" i="54" s="1"/>
  <c r="R107" i="54"/>
  <c r="V107" i="54" s="1"/>
  <c r="Q107" i="54"/>
  <c r="T107" i="54" s="1"/>
  <c r="S106" i="54"/>
  <c r="W106" i="54" s="1"/>
  <c r="R106" i="54"/>
  <c r="Q106" i="54"/>
  <c r="T106" i="54" s="1"/>
  <c r="S105" i="54"/>
  <c r="W105" i="54" s="1"/>
  <c r="R105" i="54"/>
  <c r="V105" i="54" s="1"/>
  <c r="Q105" i="54"/>
  <c r="T105" i="54" s="1"/>
  <c r="S104" i="54"/>
  <c r="W104" i="54" s="1"/>
  <c r="R104" i="54"/>
  <c r="V104" i="54" s="1"/>
  <c r="Q104" i="54"/>
  <c r="T104" i="54" s="1"/>
  <c r="S103" i="54"/>
  <c r="W103" i="54" s="1"/>
  <c r="R103" i="54"/>
  <c r="V103" i="54" s="1"/>
  <c r="Q103" i="54"/>
  <c r="T103" i="54" s="1"/>
  <c r="S102" i="54"/>
  <c r="W102" i="54" s="1"/>
  <c r="R102" i="54"/>
  <c r="V102" i="54" s="1"/>
  <c r="Q102" i="54"/>
  <c r="T102" i="54" s="1"/>
  <c r="S101" i="54"/>
  <c r="W101" i="54" s="1"/>
  <c r="R101" i="54"/>
  <c r="V101" i="54" s="1"/>
  <c r="Q101" i="54"/>
  <c r="T101" i="54" s="1"/>
  <c r="S100" i="54"/>
  <c r="W100" i="54" s="1"/>
  <c r="R100" i="54"/>
  <c r="V100" i="54" s="1"/>
  <c r="Q100" i="54"/>
  <c r="T100" i="54" s="1"/>
  <c r="S99" i="54"/>
  <c r="W99" i="54" s="1"/>
  <c r="R99" i="54"/>
  <c r="V99" i="54" s="1"/>
  <c r="Q99" i="54"/>
  <c r="T99" i="54" s="1"/>
  <c r="S98" i="54"/>
  <c r="W98" i="54" s="1"/>
  <c r="R98" i="54"/>
  <c r="V98" i="54" s="1"/>
  <c r="Q98" i="54"/>
  <c r="T98" i="54" s="1"/>
  <c r="S97" i="54"/>
  <c r="W97" i="54" s="1"/>
  <c r="R97" i="54"/>
  <c r="V97" i="54" s="1"/>
  <c r="Q97" i="54"/>
  <c r="T97" i="54" s="1"/>
  <c r="S96" i="54"/>
  <c r="W96" i="54" s="1"/>
  <c r="R96" i="54"/>
  <c r="V96" i="54" s="1"/>
  <c r="Q96" i="54"/>
  <c r="T96" i="54" s="1"/>
  <c r="S95" i="54"/>
  <c r="W95" i="54" s="1"/>
  <c r="R95" i="54"/>
  <c r="V95" i="54" s="1"/>
  <c r="Q95" i="54"/>
  <c r="T95" i="54" s="1"/>
  <c r="S94" i="54"/>
  <c r="W94" i="54" s="1"/>
  <c r="R94" i="54"/>
  <c r="V94" i="54" s="1"/>
  <c r="Q94" i="54"/>
  <c r="T94" i="54" s="1"/>
  <c r="S93" i="54"/>
  <c r="R93" i="54"/>
  <c r="V93" i="54" s="1"/>
  <c r="Q93" i="54"/>
  <c r="T93" i="54" s="1"/>
  <c r="S87" i="54"/>
  <c r="R87" i="54"/>
  <c r="V87" i="54" s="1"/>
  <c r="Q87" i="54"/>
  <c r="T87" i="54" s="1"/>
  <c r="S86" i="54"/>
  <c r="R86" i="54"/>
  <c r="V86" i="54" s="1"/>
  <c r="Q86" i="54"/>
  <c r="T86" i="54" s="1"/>
  <c r="S85" i="54"/>
  <c r="R85" i="54"/>
  <c r="V85" i="54" s="1"/>
  <c r="Q85" i="54"/>
  <c r="T85" i="54" s="1"/>
  <c r="W85" i="54" s="1"/>
  <c r="S84" i="54"/>
  <c r="W84" i="54" s="1"/>
  <c r="R84" i="54"/>
  <c r="V84" i="54" s="1"/>
  <c r="Q84" i="54"/>
  <c r="T84" i="54" s="1"/>
  <c r="S83" i="54"/>
  <c r="W83" i="54" s="1"/>
  <c r="R83" i="54"/>
  <c r="V83" i="54" s="1"/>
  <c r="Q83" i="54"/>
  <c r="T83" i="54" s="1"/>
  <c r="S82" i="54"/>
  <c r="W82" i="54" s="1"/>
  <c r="R82" i="54"/>
  <c r="V82" i="54" s="1"/>
  <c r="Q82" i="54"/>
  <c r="T82" i="54" s="1"/>
  <c r="S81" i="54"/>
  <c r="W81" i="54" s="1"/>
  <c r="R81" i="54"/>
  <c r="V81" i="54" s="1"/>
  <c r="Q81" i="54"/>
  <c r="T81" i="54" s="1"/>
  <c r="S80" i="54"/>
  <c r="W80" i="54" s="1"/>
  <c r="R80" i="54"/>
  <c r="V80" i="54" s="1"/>
  <c r="Q80" i="54"/>
  <c r="T80" i="54" s="1"/>
  <c r="S79" i="54"/>
  <c r="W79" i="54" s="1"/>
  <c r="R79" i="54"/>
  <c r="V79" i="54" s="1"/>
  <c r="Q79" i="54"/>
  <c r="S78" i="54"/>
  <c r="W78" i="54" s="1"/>
  <c r="R78" i="54"/>
  <c r="V78" i="54" s="1"/>
  <c r="Q78" i="54"/>
  <c r="T78" i="54" s="1"/>
  <c r="S77" i="54"/>
  <c r="W77" i="54" s="1"/>
  <c r="R77" i="54"/>
  <c r="V77" i="54" s="1"/>
  <c r="Q77" i="54"/>
  <c r="T77" i="54" s="1"/>
  <c r="S76" i="54"/>
  <c r="W76" i="54" s="1"/>
  <c r="R76" i="54"/>
  <c r="V76" i="54" s="1"/>
  <c r="Q76" i="54"/>
  <c r="T76" i="54" s="1"/>
  <c r="S75" i="54"/>
  <c r="W75" i="54" s="1"/>
  <c r="R75" i="54"/>
  <c r="V75" i="54" s="1"/>
  <c r="Q75" i="54"/>
  <c r="T75" i="54" s="1"/>
  <c r="S74" i="54"/>
  <c r="W74" i="54" s="1"/>
  <c r="R74" i="54"/>
  <c r="V74" i="54" s="1"/>
  <c r="Q74" i="54"/>
  <c r="T74" i="54" s="1"/>
  <c r="S73" i="54"/>
  <c r="W73" i="54" s="1"/>
  <c r="R73" i="54"/>
  <c r="V73" i="54" s="1"/>
  <c r="Q73" i="54"/>
  <c r="T73" i="54" s="1"/>
  <c r="S72" i="54"/>
  <c r="W72" i="54" s="1"/>
  <c r="R72" i="54"/>
  <c r="V72" i="54" s="1"/>
  <c r="Q72" i="54"/>
  <c r="T72" i="54" s="1"/>
  <c r="S71" i="54"/>
  <c r="W71" i="54" s="1"/>
  <c r="R71" i="54"/>
  <c r="V71" i="54" s="1"/>
  <c r="Q71" i="54"/>
  <c r="T71" i="54" s="1"/>
  <c r="S70" i="54"/>
  <c r="W70" i="54" s="1"/>
  <c r="R70" i="54"/>
  <c r="V70" i="54" s="1"/>
  <c r="Q70" i="54"/>
  <c r="T70" i="54" s="1"/>
  <c r="S69" i="54"/>
  <c r="W69" i="54" s="1"/>
  <c r="R69" i="54"/>
  <c r="V69" i="54" s="1"/>
  <c r="Q69" i="54"/>
  <c r="T69" i="54" s="1"/>
  <c r="S68" i="54"/>
  <c r="W68" i="54" s="1"/>
  <c r="R68" i="54"/>
  <c r="V68" i="54" s="1"/>
  <c r="Q68" i="54"/>
  <c r="T68" i="54" s="1"/>
  <c r="S67" i="54"/>
  <c r="W67" i="54" s="1"/>
  <c r="R67" i="54"/>
  <c r="V67" i="54" s="1"/>
  <c r="Q67" i="54"/>
  <c r="T67" i="54" s="1"/>
  <c r="S66" i="54"/>
  <c r="W66" i="54" s="1"/>
  <c r="R66" i="54"/>
  <c r="V66" i="54" s="1"/>
  <c r="Q66" i="54"/>
  <c r="T66" i="54" s="1"/>
  <c r="S65" i="54"/>
  <c r="W65" i="54" s="1"/>
  <c r="R65" i="54"/>
  <c r="V65" i="54" s="1"/>
  <c r="Q65" i="54"/>
  <c r="T65" i="54" s="1"/>
  <c r="S64" i="54"/>
  <c r="R64" i="54"/>
  <c r="Q64" i="54"/>
  <c r="U64" i="54" s="1"/>
  <c r="G57" i="54"/>
  <c r="F57" i="54"/>
  <c r="E57" i="54"/>
  <c r="P56" i="54"/>
  <c r="O56" i="54"/>
  <c r="N56" i="54"/>
  <c r="P55" i="54"/>
  <c r="O55" i="54"/>
  <c r="N55" i="54"/>
  <c r="P54" i="54"/>
  <c r="O54" i="54"/>
  <c r="N54" i="54"/>
  <c r="P53" i="54"/>
  <c r="O53" i="54"/>
  <c r="N53" i="54"/>
  <c r="P52" i="54"/>
  <c r="O52" i="54"/>
  <c r="N52" i="54"/>
  <c r="P51" i="54"/>
  <c r="O51" i="54"/>
  <c r="N51" i="54"/>
  <c r="P50" i="54"/>
  <c r="O50" i="54"/>
  <c r="N50" i="54"/>
  <c r="P49" i="54"/>
  <c r="O49" i="54"/>
  <c r="N49" i="54"/>
  <c r="P48" i="54"/>
  <c r="O48" i="54"/>
  <c r="N48" i="54"/>
  <c r="P47" i="54"/>
  <c r="O47" i="54"/>
  <c r="N47" i="54"/>
  <c r="P46" i="54"/>
  <c r="O46" i="54"/>
  <c r="N46" i="54"/>
  <c r="P45" i="54"/>
  <c r="O45" i="54"/>
  <c r="N45" i="54"/>
  <c r="S166" i="58" l="1"/>
  <c r="X165" i="58"/>
  <c r="N57" i="58"/>
  <c r="R88" i="58"/>
  <c r="S141" i="58"/>
  <c r="T68" i="57"/>
  <c r="X156" i="57"/>
  <c r="T83" i="57"/>
  <c r="U130" i="56"/>
  <c r="U139" i="56"/>
  <c r="U140" i="56"/>
  <c r="X140" i="56" s="1"/>
  <c r="U107" i="55"/>
  <c r="X165" i="55"/>
  <c r="X153" i="58"/>
  <c r="Q52" i="57"/>
  <c r="X149" i="57"/>
  <c r="O57" i="57"/>
  <c r="Q48" i="57"/>
  <c r="Q56" i="57"/>
  <c r="S141" i="57"/>
  <c r="U131" i="57"/>
  <c r="X131" i="57" s="1"/>
  <c r="X165" i="57"/>
  <c r="X149" i="55"/>
  <c r="U124" i="55"/>
  <c r="U140" i="55"/>
  <c r="X161" i="54"/>
  <c r="X156" i="54"/>
  <c r="S88" i="58"/>
  <c r="X157" i="58"/>
  <c r="T141" i="58"/>
  <c r="X155" i="58"/>
  <c r="R141" i="58"/>
  <c r="P57" i="57"/>
  <c r="Q47" i="57"/>
  <c r="Q51" i="57"/>
  <c r="Q55" i="57"/>
  <c r="X68" i="57"/>
  <c r="U113" i="57"/>
  <c r="X113" i="57" s="1"/>
  <c r="U122" i="57"/>
  <c r="U123" i="57"/>
  <c r="X123" i="57" s="1"/>
  <c r="Q46" i="57"/>
  <c r="Q50" i="57"/>
  <c r="Q54" i="57"/>
  <c r="T69" i="57"/>
  <c r="T99" i="57"/>
  <c r="T100" i="57"/>
  <c r="U135" i="57"/>
  <c r="X135" i="57" s="1"/>
  <c r="U136" i="57"/>
  <c r="X136" i="57" s="1"/>
  <c r="U138" i="57"/>
  <c r="X138" i="57" s="1"/>
  <c r="Q49" i="57"/>
  <c r="Q53" i="57"/>
  <c r="T65" i="57"/>
  <c r="T82" i="57"/>
  <c r="U107" i="57"/>
  <c r="X107" i="57" s="1"/>
  <c r="U127" i="57"/>
  <c r="X161" i="56"/>
  <c r="R88" i="56"/>
  <c r="O57" i="56"/>
  <c r="T87" i="56"/>
  <c r="T93" i="56"/>
  <c r="T94" i="56"/>
  <c r="T95" i="56"/>
  <c r="T96" i="56"/>
  <c r="T97" i="56"/>
  <c r="T98" i="56"/>
  <c r="T99" i="56"/>
  <c r="T100" i="56"/>
  <c r="T101" i="56"/>
  <c r="T102" i="56"/>
  <c r="T103" i="56"/>
  <c r="U104" i="56"/>
  <c r="X104" i="56" s="1"/>
  <c r="U105" i="56"/>
  <c r="X105" i="56" s="1"/>
  <c r="U112" i="56"/>
  <c r="U113" i="56"/>
  <c r="U122" i="56"/>
  <c r="X122" i="56" s="1"/>
  <c r="U126" i="56"/>
  <c r="X126" i="56" s="1"/>
  <c r="U127" i="56"/>
  <c r="X127" i="56" s="1"/>
  <c r="U128" i="56"/>
  <c r="U135" i="56"/>
  <c r="X135" i="56" s="1"/>
  <c r="U136" i="56"/>
  <c r="X136" i="56" s="1"/>
  <c r="U138" i="56"/>
  <c r="X138" i="56" s="1"/>
  <c r="X148" i="55"/>
  <c r="U113" i="55"/>
  <c r="X113" i="55" s="1"/>
  <c r="U128" i="55"/>
  <c r="U136" i="55"/>
  <c r="X136" i="55" s="1"/>
  <c r="X150" i="55"/>
  <c r="X158" i="55"/>
  <c r="P57" i="55"/>
  <c r="Q47" i="55"/>
  <c r="Q51" i="55"/>
  <c r="Q55" i="55"/>
  <c r="U111" i="55"/>
  <c r="T141" i="55"/>
  <c r="U126" i="55"/>
  <c r="X126" i="55" s="1"/>
  <c r="U134" i="55"/>
  <c r="X134" i="55" s="1"/>
  <c r="X157" i="55"/>
  <c r="X164" i="54"/>
  <c r="Q47" i="54"/>
  <c r="Q51" i="54"/>
  <c r="Q55" i="54"/>
  <c r="U65" i="54"/>
  <c r="X65" i="54" s="1"/>
  <c r="U66" i="54"/>
  <c r="U67" i="54"/>
  <c r="U68" i="54"/>
  <c r="X68" i="54" s="1"/>
  <c r="U69" i="54"/>
  <c r="X69" i="54" s="1"/>
  <c r="U70" i="54"/>
  <c r="U71" i="54"/>
  <c r="U72" i="54"/>
  <c r="X72" i="54" s="1"/>
  <c r="U73" i="54"/>
  <c r="X73" i="54" s="1"/>
  <c r="U74" i="54"/>
  <c r="U75" i="54"/>
  <c r="X75" i="54" s="1"/>
  <c r="U76" i="54"/>
  <c r="X76" i="54" s="1"/>
  <c r="U77" i="54"/>
  <c r="X77" i="54" s="1"/>
  <c r="U78" i="54"/>
  <c r="U105" i="54"/>
  <c r="X105" i="54" s="1"/>
  <c r="X149" i="54"/>
  <c r="X154" i="54"/>
  <c r="X153" i="54"/>
  <c r="X147" i="54"/>
  <c r="S141" i="54"/>
  <c r="X151" i="54"/>
  <c r="X163" i="54"/>
  <c r="U113" i="54"/>
  <c r="X113" i="54" s="1"/>
  <c r="X158" i="54"/>
  <c r="X152" i="54"/>
  <c r="S88" i="54"/>
  <c r="X157" i="54"/>
  <c r="U86" i="56"/>
  <c r="T86" i="56"/>
  <c r="T111" i="56"/>
  <c r="U111" i="56"/>
  <c r="X111" i="56" s="1"/>
  <c r="T134" i="56"/>
  <c r="U134" i="56"/>
  <c r="X134" i="56" s="1"/>
  <c r="T126" i="57"/>
  <c r="U126" i="57"/>
  <c r="X126" i="57" s="1"/>
  <c r="U67" i="58"/>
  <c r="X67" i="58" s="1"/>
  <c r="T67" i="58"/>
  <c r="U75" i="58"/>
  <c r="X75" i="58" s="1"/>
  <c r="T75" i="58"/>
  <c r="U79" i="58"/>
  <c r="X79" i="58" s="1"/>
  <c r="T79" i="58"/>
  <c r="U96" i="58"/>
  <c r="T96" i="58"/>
  <c r="S141" i="55"/>
  <c r="U66" i="57"/>
  <c r="X66" i="57" s="1"/>
  <c r="T66" i="57"/>
  <c r="U122" i="54"/>
  <c r="X122" i="54" s="1"/>
  <c r="U124" i="54"/>
  <c r="X124" i="54" s="1"/>
  <c r="U126" i="54"/>
  <c r="X126" i="54" s="1"/>
  <c r="U128" i="54"/>
  <c r="X128" i="54" s="1"/>
  <c r="U130" i="54"/>
  <c r="X130" i="54" s="1"/>
  <c r="U132" i="54"/>
  <c r="X132" i="54" s="1"/>
  <c r="U134" i="54"/>
  <c r="X134" i="54" s="1"/>
  <c r="U136" i="54"/>
  <c r="X136" i="54" s="1"/>
  <c r="U138" i="54"/>
  <c r="X138" i="54" s="1"/>
  <c r="U140" i="54"/>
  <c r="X140" i="54" s="1"/>
  <c r="V166" i="54"/>
  <c r="O57" i="55"/>
  <c r="Q48" i="55"/>
  <c r="S88" i="55"/>
  <c r="X152" i="55"/>
  <c r="X156" i="55"/>
  <c r="T109" i="56"/>
  <c r="U109" i="56"/>
  <c r="X109" i="56" s="1"/>
  <c r="T132" i="56"/>
  <c r="U132" i="56"/>
  <c r="X132" i="56" s="1"/>
  <c r="R141" i="55"/>
  <c r="V121" i="55"/>
  <c r="U71" i="58"/>
  <c r="T71" i="58"/>
  <c r="U83" i="58"/>
  <c r="X83" i="58" s="1"/>
  <c r="T83" i="58"/>
  <c r="U87" i="58"/>
  <c r="T87" i="58"/>
  <c r="U100" i="58"/>
  <c r="X100" i="58" s="1"/>
  <c r="T100" i="58"/>
  <c r="P57" i="54"/>
  <c r="T109" i="54"/>
  <c r="T114" i="54" s="1"/>
  <c r="U109" i="54"/>
  <c r="X109" i="54" s="1"/>
  <c r="W166" i="55"/>
  <c r="T108" i="56"/>
  <c r="U108" i="56"/>
  <c r="T131" i="56"/>
  <c r="U131" i="56"/>
  <c r="X131" i="56" s="1"/>
  <c r="S166" i="56"/>
  <c r="N57" i="57"/>
  <c r="Q45" i="57"/>
  <c r="Q88" i="57"/>
  <c r="U103" i="57"/>
  <c r="X103" i="57" s="1"/>
  <c r="T103" i="57"/>
  <c r="X158" i="57"/>
  <c r="U70" i="58"/>
  <c r="T70" i="58"/>
  <c r="U82" i="58"/>
  <c r="X82" i="58" s="1"/>
  <c r="T82" i="58"/>
  <c r="U99" i="58"/>
  <c r="X99" i="58" s="1"/>
  <c r="T99" i="58"/>
  <c r="Q54" i="54"/>
  <c r="X148" i="54"/>
  <c r="X150" i="54"/>
  <c r="X159" i="54"/>
  <c r="X162" i="54"/>
  <c r="Q50" i="55"/>
  <c r="Q54" i="55"/>
  <c r="T88" i="55"/>
  <c r="X154" i="55"/>
  <c r="X161" i="55"/>
  <c r="N57" i="56"/>
  <c r="Q49" i="56"/>
  <c r="Q53" i="56"/>
  <c r="X107" i="56"/>
  <c r="R141" i="56"/>
  <c r="X130" i="56"/>
  <c r="X153" i="56"/>
  <c r="X65" i="57"/>
  <c r="T124" i="57"/>
  <c r="U124" i="57"/>
  <c r="X124" i="57" s="1"/>
  <c r="T140" i="57"/>
  <c r="U140" i="57"/>
  <c r="X140" i="57" s="1"/>
  <c r="X162" i="57"/>
  <c r="P57" i="58"/>
  <c r="U65" i="58"/>
  <c r="T65" i="58"/>
  <c r="U69" i="58"/>
  <c r="X69" i="58" s="1"/>
  <c r="T69" i="58"/>
  <c r="U73" i="58"/>
  <c r="X73" i="58" s="1"/>
  <c r="T73" i="58"/>
  <c r="U77" i="58"/>
  <c r="T77" i="58"/>
  <c r="U81" i="58"/>
  <c r="T81" i="58"/>
  <c r="U85" i="58"/>
  <c r="T85" i="58"/>
  <c r="W85" i="58" s="1"/>
  <c r="U94" i="58"/>
  <c r="T94" i="58"/>
  <c r="U98" i="58"/>
  <c r="X98" i="58" s="1"/>
  <c r="T98" i="58"/>
  <c r="U102" i="58"/>
  <c r="X102" i="58" s="1"/>
  <c r="T102" i="58"/>
  <c r="X163" i="55"/>
  <c r="X157" i="56"/>
  <c r="T111" i="57"/>
  <c r="U111" i="57"/>
  <c r="X111" i="57" s="1"/>
  <c r="T132" i="57"/>
  <c r="U132" i="57"/>
  <c r="X132" i="57" s="1"/>
  <c r="X150" i="57"/>
  <c r="X161" i="57"/>
  <c r="U66" i="58"/>
  <c r="T66" i="58"/>
  <c r="U74" i="58"/>
  <c r="T74" i="58"/>
  <c r="U78" i="58"/>
  <c r="X78" i="58" s="1"/>
  <c r="T78" i="58"/>
  <c r="U86" i="58"/>
  <c r="T86" i="58"/>
  <c r="W87" i="58" s="1"/>
  <c r="X87" i="58" s="1"/>
  <c r="U95" i="58"/>
  <c r="X95" i="58" s="1"/>
  <c r="T95" i="58"/>
  <c r="U103" i="58"/>
  <c r="X103" i="58" s="1"/>
  <c r="T103" i="58"/>
  <c r="Q46" i="54"/>
  <c r="Q50" i="54"/>
  <c r="N57" i="54"/>
  <c r="R88" i="54"/>
  <c r="S114" i="54"/>
  <c r="R114" i="54"/>
  <c r="R141" i="54"/>
  <c r="S166" i="54"/>
  <c r="X155" i="54"/>
  <c r="N57" i="55"/>
  <c r="R88" i="55"/>
  <c r="R114" i="55"/>
  <c r="X153" i="55"/>
  <c r="Q48" i="56"/>
  <c r="Q52" i="56"/>
  <c r="Q56" i="56"/>
  <c r="Q88" i="56"/>
  <c r="X85" i="56"/>
  <c r="R114" i="56"/>
  <c r="X100" i="56"/>
  <c r="X149" i="56"/>
  <c r="X165" i="56"/>
  <c r="T109" i="57"/>
  <c r="U109" i="57"/>
  <c r="T134" i="57"/>
  <c r="U134" i="57"/>
  <c r="X134" i="57" s="1"/>
  <c r="Q88" i="58"/>
  <c r="T64" i="58"/>
  <c r="U68" i="58"/>
  <c r="X68" i="58" s="1"/>
  <c r="T68" i="58"/>
  <c r="U72" i="58"/>
  <c r="X72" i="58" s="1"/>
  <c r="T72" i="58"/>
  <c r="U76" i="58"/>
  <c r="X76" i="58" s="1"/>
  <c r="T76" i="58"/>
  <c r="U80" i="58"/>
  <c r="X80" i="58" s="1"/>
  <c r="T80" i="58"/>
  <c r="U84" i="58"/>
  <c r="T84" i="58"/>
  <c r="Q114" i="58"/>
  <c r="T93" i="58"/>
  <c r="U97" i="58"/>
  <c r="T97" i="58"/>
  <c r="U101" i="58"/>
  <c r="X101" i="58" s="1"/>
  <c r="T101" i="58"/>
  <c r="T70" i="57"/>
  <c r="X75" i="57"/>
  <c r="T101" i="57"/>
  <c r="T102" i="57"/>
  <c r="U108" i="57"/>
  <c r="Q141" i="57"/>
  <c r="U139" i="57"/>
  <c r="X139" i="57" s="1"/>
  <c r="S114" i="58"/>
  <c r="X149" i="58"/>
  <c r="X163" i="58"/>
  <c r="X70" i="57"/>
  <c r="X82" i="57"/>
  <c r="X102" i="57"/>
  <c r="R141" i="57"/>
  <c r="X160" i="57"/>
  <c r="X164" i="57"/>
  <c r="Q46" i="58"/>
  <c r="Q50" i="58"/>
  <c r="Q54" i="58"/>
  <c r="R166" i="58"/>
  <c r="X159" i="58"/>
  <c r="X161" i="58"/>
  <c r="X99" i="57"/>
  <c r="U105" i="57"/>
  <c r="X122" i="57"/>
  <c r="U128" i="57"/>
  <c r="X128" i="57" s="1"/>
  <c r="U130" i="57"/>
  <c r="X130" i="57" s="1"/>
  <c r="X148" i="57"/>
  <c r="X153" i="57"/>
  <c r="X157" i="57"/>
  <c r="R114" i="58"/>
  <c r="U121" i="58"/>
  <c r="U122" i="58"/>
  <c r="X122" i="58" s="1"/>
  <c r="U123" i="58"/>
  <c r="X123" i="58" s="1"/>
  <c r="U124" i="58"/>
  <c r="X124" i="58" s="1"/>
  <c r="U125" i="58"/>
  <c r="X125" i="58" s="1"/>
  <c r="U126" i="58"/>
  <c r="X126" i="58" s="1"/>
  <c r="U127" i="58"/>
  <c r="X127" i="58" s="1"/>
  <c r="U128" i="58"/>
  <c r="X128" i="58" s="1"/>
  <c r="U129" i="58"/>
  <c r="X129" i="58" s="1"/>
  <c r="U130" i="58"/>
  <c r="X130" i="58" s="1"/>
  <c r="U131" i="58"/>
  <c r="X131" i="58" s="1"/>
  <c r="U132" i="58"/>
  <c r="X132" i="58" s="1"/>
  <c r="U133" i="58"/>
  <c r="X133" i="58" s="1"/>
  <c r="U134" i="58"/>
  <c r="X134" i="58" s="1"/>
  <c r="U135" i="58"/>
  <c r="X135" i="58" s="1"/>
  <c r="U136" i="58"/>
  <c r="X136" i="58" s="1"/>
  <c r="U137" i="58"/>
  <c r="X137" i="58" s="1"/>
  <c r="U138" i="58"/>
  <c r="X138" i="58" s="1"/>
  <c r="U139" i="58"/>
  <c r="X139" i="58" s="1"/>
  <c r="U140" i="58"/>
  <c r="X140" i="58" s="1"/>
  <c r="X151" i="58"/>
  <c r="O57" i="58"/>
  <c r="Q48" i="58"/>
  <c r="Q52" i="58"/>
  <c r="Q56" i="58"/>
  <c r="Q47" i="58"/>
  <c r="Q51" i="58"/>
  <c r="Q55" i="58"/>
  <c r="X65" i="58"/>
  <c r="X66" i="58"/>
  <c r="X70" i="58"/>
  <c r="X71" i="58"/>
  <c r="X74" i="58"/>
  <c r="X77" i="58"/>
  <c r="X81" i="58"/>
  <c r="X84" i="58"/>
  <c r="X94" i="58"/>
  <c r="X96" i="58"/>
  <c r="X97" i="58"/>
  <c r="U64" i="58"/>
  <c r="U93" i="58"/>
  <c r="Q141" i="58"/>
  <c r="Q45" i="58"/>
  <c r="V64" i="58"/>
  <c r="V88" i="58" s="1"/>
  <c r="V93" i="58"/>
  <c r="V114" i="58" s="1"/>
  <c r="U104" i="58"/>
  <c r="X104" i="58" s="1"/>
  <c r="U105" i="58"/>
  <c r="X105" i="58" s="1"/>
  <c r="U106" i="58"/>
  <c r="X106" i="58" s="1"/>
  <c r="U107" i="58"/>
  <c r="X107" i="58" s="1"/>
  <c r="U108" i="58"/>
  <c r="X108" i="58" s="1"/>
  <c r="U109" i="58"/>
  <c r="X109" i="58" s="1"/>
  <c r="U110" i="58"/>
  <c r="X110" i="58" s="1"/>
  <c r="U111" i="58"/>
  <c r="X111" i="58" s="1"/>
  <c r="U112" i="58"/>
  <c r="X112" i="58" s="1"/>
  <c r="U113" i="58"/>
  <c r="X113" i="58" s="1"/>
  <c r="V166" i="58"/>
  <c r="X150" i="58"/>
  <c r="X154" i="58"/>
  <c r="X158" i="58"/>
  <c r="X162" i="58"/>
  <c r="W64" i="58"/>
  <c r="W86" i="58"/>
  <c r="W93" i="58"/>
  <c r="W114" i="58" s="1"/>
  <c r="U147" i="58"/>
  <c r="Q166" i="58"/>
  <c r="X148" i="58"/>
  <c r="X152" i="58"/>
  <c r="X156" i="58"/>
  <c r="X160" i="58"/>
  <c r="X164" i="58"/>
  <c r="V121" i="58"/>
  <c r="V141" i="58" s="1"/>
  <c r="W147" i="58"/>
  <c r="W166" i="58" s="1"/>
  <c r="W121" i="58"/>
  <c r="W141" i="58" s="1"/>
  <c r="V88" i="57"/>
  <c r="X74" i="57"/>
  <c r="X76" i="57"/>
  <c r="X80" i="57"/>
  <c r="X83" i="57"/>
  <c r="X95" i="57"/>
  <c r="X100" i="57"/>
  <c r="T125" i="57"/>
  <c r="U125" i="57"/>
  <c r="X125" i="57" s="1"/>
  <c r="T133" i="57"/>
  <c r="U133" i="57"/>
  <c r="X133" i="57" s="1"/>
  <c r="W166" i="57"/>
  <c r="X154" i="57"/>
  <c r="X67" i="57"/>
  <c r="X72" i="57"/>
  <c r="X78" i="57"/>
  <c r="X84" i="57"/>
  <c r="R88" i="57"/>
  <c r="W114" i="57"/>
  <c r="X97" i="57"/>
  <c r="T121" i="57"/>
  <c r="U121" i="57"/>
  <c r="T129" i="57"/>
  <c r="U129" i="57"/>
  <c r="X129" i="57" s="1"/>
  <c r="T137" i="57"/>
  <c r="U137" i="57"/>
  <c r="X137" i="57" s="1"/>
  <c r="X73" i="57"/>
  <c r="X79" i="57"/>
  <c r="S88" i="57"/>
  <c r="R114" i="57"/>
  <c r="X94" i="57"/>
  <c r="X98" i="57"/>
  <c r="T110" i="57"/>
  <c r="U110" i="57"/>
  <c r="X110" i="57" s="1"/>
  <c r="X152" i="57"/>
  <c r="X163" i="57"/>
  <c r="S114" i="57"/>
  <c r="X69" i="57"/>
  <c r="X71" i="57"/>
  <c r="X77" i="57"/>
  <c r="X81" i="57"/>
  <c r="V93" i="57"/>
  <c r="V114" i="57" s="1"/>
  <c r="X96" i="57"/>
  <c r="X101" i="57"/>
  <c r="T106" i="57"/>
  <c r="U106" i="57"/>
  <c r="X106" i="57" s="1"/>
  <c r="Q114" i="57"/>
  <c r="V141" i="57"/>
  <c r="U147" i="57"/>
  <c r="Q166" i="57"/>
  <c r="X104" i="57"/>
  <c r="T67" i="57"/>
  <c r="T71" i="57"/>
  <c r="T72" i="57"/>
  <c r="T73" i="57"/>
  <c r="T76" i="57"/>
  <c r="T77" i="57"/>
  <c r="T78" i="57"/>
  <c r="T79" i="57"/>
  <c r="T80" i="57"/>
  <c r="T81" i="57"/>
  <c r="T84" i="57"/>
  <c r="T85" i="57"/>
  <c r="W85" i="57" s="1"/>
  <c r="T86" i="57"/>
  <c r="T87" i="57"/>
  <c r="T93" i="57"/>
  <c r="T94" i="57"/>
  <c r="T95" i="57"/>
  <c r="T96" i="57"/>
  <c r="T97" i="57"/>
  <c r="T98" i="57"/>
  <c r="X105" i="57"/>
  <c r="X109" i="57"/>
  <c r="S166" i="57"/>
  <c r="X155" i="57"/>
  <c r="X108" i="57"/>
  <c r="X112" i="57"/>
  <c r="X127" i="57"/>
  <c r="R166" i="57"/>
  <c r="X159" i="57"/>
  <c r="U64" i="57"/>
  <c r="V147" i="57"/>
  <c r="V166" i="57" s="1"/>
  <c r="X151" i="57"/>
  <c r="W121" i="57"/>
  <c r="W141" i="57" s="1"/>
  <c r="X94" i="56"/>
  <c r="X95" i="56"/>
  <c r="X96" i="56"/>
  <c r="X97" i="56"/>
  <c r="X98" i="56"/>
  <c r="X99" i="56"/>
  <c r="X65" i="56"/>
  <c r="X66" i="56"/>
  <c r="X67" i="56"/>
  <c r="X68" i="56"/>
  <c r="X69" i="56"/>
  <c r="X70" i="56"/>
  <c r="X71" i="56"/>
  <c r="X72" i="56"/>
  <c r="X73" i="56"/>
  <c r="X74" i="56"/>
  <c r="X75" i="56"/>
  <c r="X76" i="56"/>
  <c r="X77" i="56"/>
  <c r="X78" i="56"/>
  <c r="X79" i="56"/>
  <c r="X80" i="56"/>
  <c r="X81" i="56"/>
  <c r="X82" i="56"/>
  <c r="X83" i="56"/>
  <c r="X84" i="56"/>
  <c r="X101" i="56"/>
  <c r="X102" i="56"/>
  <c r="X103" i="56"/>
  <c r="W114" i="56"/>
  <c r="S88" i="56"/>
  <c r="Q141" i="56"/>
  <c r="X108" i="56"/>
  <c r="X112" i="56"/>
  <c r="S114" i="56"/>
  <c r="X123" i="56"/>
  <c r="X139" i="56"/>
  <c r="S141" i="56"/>
  <c r="U64" i="56"/>
  <c r="X113" i="56"/>
  <c r="X124" i="56"/>
  <c r="X128" i="56"/>
  <c r="V166" i="56"/>
  <c r="X150" i="56"/>
  <c r="X154" i="56"/>
  <c r="X158" i="56"/>
  <c r="X162" i="56"/>
  <c r="Q114" i="56"/>
  <c r="W141" i="56"/>
  <c r="R166" i="56"/>
  <c r="Q45" i="56"/>
  <c r="V64" i="56"/>
  <c r="V88" i="56" s="1"/>
  <c r="V93" i="56"/>
  <c r="V114" i="56" s="1"/>
  <c r="U106" i="56"/>
  <c r="X106" i="56" s="1"/>
  <c r="U110" i="56"/>
  <c r="X110" i="56" s="1"/>
  <c r="U121" i="56"/>
  <c r="U125" i="56"/>
  <c r="X125" i="56" s="1"/>
  <c r="U129" i="56"/>
  <c r="X129" i="56" s="1"/>
  <c r="U133" i="56"/>
  <c r="X133" i="56" s="1"/>
  <c r="U137" i="56"/>
  <c r="X137" i="56" s="1"/>
  <c r="U147" i="56"/>
  <c r="Q166" i="56"/>
  <c r="X148" i="56"/>
  <c r="X151" i="56"/>
  <c r="X152" i="56"/>
  <c r="X155" i="56"/>
  <c r="X156" i="56"/>
  <c r="X159" i="56"/>
  <c r="X160" i="56"/>
  <c r="X163" i="56"/>
  <c r="X164" i="56"/>
  <c r="V121" i="56"/>
  <c r="V141" i="56" s="1"/>
  <c r="W147" i="56"/>
  <c r="W166" i="56" s="1"/>
  <c r="T93" i="55"/>
  <c r="Q114" i="55"/>
  <c r="T95" i="55"/>
  <c r="U95" i="55"/>
  <c r="X95" i="55" s="1"/>
  <c r="Q46" i="55"/>
  <c r="U64" i="55"/>
  <c r="U65" i="55"/>
  <c r="X65" i="55" s="1"/>
  <c r="U66" i="55"/>
  <c r="X66" i="55" s="1"/>
  <c r="U67" i="55"/>
  <c r="X67" i="55" s="1"/>
  <c r="U68" i="55"/>
  <c r="X68" i="55" s="1"/>
  <c r="U69" i="55"/>
  <c r="X69" i="55" s="1"/>
  <c r="U70" i="55"/>
  <c r="X70" i="55" s="1"/>
  <c r="U71" i="55"/>
  <c r="X71" i="55" s="1"/>
  <c r="U72" i="55"/>
  <c r="X72" i="55" s="1"/>
  <c r="U73" i="55"/>
  <c r="X73" i="55" s="1"/>
  <c r="U74" i="55"/>
  <c r="X74" i="55" s="1"/>
  <c r="U75" i="55"/>
  <c r="X75" i="55" s="1"/>
  <c r="U76" i="55"/>
  <c r="X76" i="55" s="1"/>
  <c r="U77" i="55"/>
  <c r="X77" i="55" s="1"/>
  <c r="U78" i="55"/>
  <c r="X78" i="55" s="1"/>
  <c r="U79" i="55"/>
  <c r="X79" i="55" s="1"/>
  <c r="U80" i="55"/>
  <c r="X80" i="55" s="1"/>
  <c r="U81" i="55"/>
  <c r="X81" i="55" s="1"/>
  <c r="U82" i="55"/>
  <c r="X82" i="55" s="1"/>
  <c r="U83" i="55"/>
  <c r="X83" i="55" s="1"/>
  <c r="U84" i="55"/>
  <c r="X84" i="55" s="1"/>
  <c r="U85" i="55"/>
  <c r="X85" i="55" s="1"/>
  <c r="U86" i="55"/>
  <c r="U87" i="55"/>
  <c r="Q49" i="55"/>
  <c r="Q53" i="55"/>
  <c r="W87" i="55"/>
  <c r="W86" i="55"/>
  <c r="Q88" i="55"/>
  <c r="V141" i="55"/>
  <c r="Q52" i="55"/>
  <c r="Q56" i="55"/>
  <c r="U93" i="55"/>
  <c r="U94" i="55"/>
  <c r="X94" i="55" s="1"/>
  <c r="U97" i="55"/>
  <c r="X97" i="55" s="1"/>
  <c r="U98" i="55"/>
  <c r="X98" i="55" s="1"/>
  <c r="U100" i="55"/>
  <c r="X100" i="55" s="1"/>
  <c r="U103" i="55"/>
  <c r="X103" i="55" s="1"/>
  <c r="X111" i="55"/>
  <c r="X122" i="55"/>
  <c r="X130" i="55"/>
  <c r="X138" i="55"/>
  <c r="Q45" i="55"/>
  <c r="V64" i="55"/>
  <c r="V88" i="55" s="1"/>
  <c r="V93" i="55"/>
  <c r="V114" i="55" s="1"/>
  <c r="U105" i="55"/>
  <c r="X105" i="55" s="1"/>
  <c r="U108" i="55"/>
  <c r="X108" i="55" s="1"/>
  <c r="U112" i="55"/>
  <c r="X112" i="55" s="1"/>
  <c r="U123" i="55"/>
  <c r="X123" i="55" s="1"/>
  <c r="U127" i="55"/>
  <c r="X127" i="55" s="1"/>
  <c r="U131" i="55"/>
  <c r="X131" i="55" s="1"/>
  <c r="U135" i="55"/>
  <c r="X135" i="55" s="1"/>
  <c r="U139" i="55"/>
  <c r="X139" i="55" s="1"/>
  <c r="R166" i="55"/>
  <c r="X160" i="55"/>
  <c r="U96" i="55"/>
  <c r="X96" i="55" s="1"/>
  <c r="U99" i="55"/>
  <c r="X99" i="55" s="1"/>
  <c r="U101" i="55"/>
  <c r="X101" i="55" s="1"/>
  <c r="U102" i="55"/>
  <c r="X102" i="55" s="1"/>
  <c r="X107" i="55"/>
  <c r="U147" i="55"/>
  <c r="Q166" i="55"/>
  <c r="W64" i="55"/>
  <c r="S114" i="55"/>
  <c r="W93" i="55"/>
  <c r="W114" i="55" s="1"/>
  <c r="X109" i="55"/>
  <c r="X124" i="55"/>
  <c r="X128" i="55"/>
  <c r="X132" i="55"/>
  <c r="X140" i="55"/>
  <c r="S166" i="55"/>
  <c r="X155" i="55"/>
  <c r="X159" i="55"/>
  <c r="X162" i="55"/>
  <c r="Q141" i="55"/>
  <c r="U104" i="55"/>
  <c r="X104" i="55" s="1"/>
  <c r="U106" i="55"/>
  <c r="X106" i="55" s="1"/>
  <c r="U110" i="55"/>
  <c r="X110" i="55" s="1"/>
  <c r="U121" i="55"/>
  <c r="U125" i="55"/>
  <c r="X125" i="55" s="1"/>
  <c r="U129" i="55"/>
  <c r="X129" i="55" s="1"/>
  <c r="U133" i="55"/>
  <c r="X133" i="55" s="1"/>
  <c r="U137" i="55"/>
  <c r="X137" i="55" s="1"/>
  <c r="V147" i="55"/>
  <c r="V166" i="55" s="1"/>
  <c r="X151" i="55"/>
  <c r="X164" i="55"/>
  <c r="W121" i="55"/>
  <c r="W141" i="55" s="1"/>
  <c r="X67" i="54"/>
  <c r="X71" i="54"/>
  <c r="Q53" i="54"/>
  <c r="T79" i="54"/>
  <c r="U79" i="54"/>
  <c r="X79" i="54" s="1"/>
  <c r="X66" i="54"/>
  <c r="X70" i="54"/>
  <c r="X74" i="54"/>
  <c r="X78" i="54"/>
  <c r="Q49" i="54"/>
  <c r="T64" i="54"/>
  <c r="Q88" i="54"/>
  <c r="O57" i="54"/>
  <c r="Q48" i="54"/>
  <c r="Q52" i="54"/>
  <c r="Q56" i="54"/>
  <c r="W87" i="54"/>
  <c r="W86" i="54"/>
  <c r="X160" i="54"/>
  <c r="U82" i="54"/>
  <c r="X82" i="54" s="1"/>
  <c r="U83" i="54"/>
  <c r="X83" i="54" s="1"/>
  <c r="U86" i="54"/>
  <c r="X86" i="54" s="1"/>
  <c r="U87" i="54"/>
  <c r="U94" i="54"/>
  <c r="X94" i="54" s="1"/>
  <c r="U96" i="54"/>
  <c r="X96" i="54" s="1"/>
  <c r="U99" i="54"/>
  <c r="X99" i="54" s="1"/>
  <c r="U101" i="54"/>
  <c r="X101" i="54" s="1"/>
  <c r="U102" i="54"/>
  <c r="X102" i="54" s="1"/>
  <c r="U103" i="54"/>
  <c r="X103" i="54" s="1"/>
  <c r="Q45" i="54"/>
  <c r="V64" i="54"/>
  <c r="V88" i="54" s="1"/>
  <c r="U106" i="54"/>
  <c r="U110" i="54"/>
  <c r="X110" i="54" s="1"/>
  <c r="U121" i="54"/>
  <c r="U125" i="54"/>
  <c r="X125" i="54" s="1"/>
  <c r="U129" i="54"/>
  <c r="X129" i="54" s="1"/>
  <c r="U133" i="54"/>
  <c r="X133" i="54" s="1"/>
  <c r="U137" i="54"/>
  <c r="X137" i="54" s="1"/>
  <c r="Q166" i="54"/>
  <c r="U80" i="54"/>
  <c r="X80" i="54" s="1"/>
  <c r="U81" i="54"/>
  <c r="X81" i="54" s="1"/>
  <c r="U84" i="54"/>
  <c r="X84" i="54" s="1"/>
  <c r="U85" i="54"/>
  <c r="X85" i="54" s="1"/>
  <c r="U93" i="54"/>
  <c r="U95" i="54"/>
  <c r="X95" i="54" s="1"/>
  <c r="U97" i="54"/>
  <c r="X97" i="54" s="1"/>
  <c r="U98" i="54"/>
  <c r="X98" i="54" s="1"/>
  <c r="U100" i="54"/>
  <c r="X100" i="54" s="1"/>
  <c r="W64" i="54"/>
  <c r="W93" i="54"/>
  <c r="W114" i="54" s="1"/>
  <c r="V106" i="54"/>
  <c r="V114" i="54" s="1"/>
  <c r="U107" i="54"/>
  <c r="X107" i="54" s="1"/>
  <c r="U111" i="54"/>
  <c r="X111" i="54" s="1"/>
  <c r="Q114" i="54"/>
  <c r="T141" i="54"/>
  <c r="V121" i="54"/>
  <c r="V141" i="54" s="1"/>
  <c r="Q141" i="54"/>
  <c r="W166" i="54"/>
  <c r="U166" i="54"/>
  <c r="U104" i="54"/>
  <c r="X104" i="54" s="1"/>
  <c r="U108" i="54"/>
  <c r="X108" i="54" s="1"/>
  <c r="U112" i="54"/>
  <c r="X112" i="54" s="1"/>
  <c r="U123" i="54"/>
  <c r="X123" i="54" s="1"/>
  <c r="U127" i="54"/>
  <c r="X127" i="54" s="1"/>
  <c r="U131" i="54"/>
  <c r="X131" i="54" s="1"/>
  <c r="U135" i="54"/>
  <c r="X135" i="54" s="1"/>
  <c r="U139" i="54"/>
  <c r="X139" i="54" s="1"/>
  <c r="R166" i="54"/>
  <c r="W121" i="54"/>
  <c r="W141" i="54" s="1"/>
  <c r="X85" i="58" l="1"/>
  <c r="T88" i="56"/>
  <c r="W88" i="58"/>
  <c r="T141" i="56"/>
  <c r="T114" i="56"/>
  <c r="X59" i="56" s="1"/>
  <c r="U141" i="58"/>
  <c r="Q57" i="57"/>
  <c r="X166" i="54"/>
  <c r="X87" i="54"/>
  <c r="T88" i="54"/>
  <c r="X86" i="55"/>
  <c r="W88" i="54"/>
  <c r="T88" i="57"/>
  <c r="W87" i="56"/>
  <c r="X87" i="56" s="1"/>
  <c r="W86" i="56"/>
  <c r="Q57" i="54"/>
  <c r="Q57" i="56"/>
  <c r="X86" i="58"/>
  <c r="T114" i="58"/>
  <c r="T88" i="58"/>
  <c r="X147" i="58"/>
  <c r="X166" i="58" s="1"/>
  <c r="U166" i="58"/>
  <c r="U114" i="58"/>
  <c r="X93" i="58"/>
  <c r="X114" i="58" s="1"/>
  <c r="U88" i="58"/>
  <c r="X64" i="58"/>
  <c r="X88" i="58" s="1"/>
  <c r="Q57" i="58"/>
  <c r="X121" i="58"/>
  <c r="X141" i="58" s="1"/>
  <c r="U88" i="57"/>
  <c r="X64" i="57"/>
  <c r="T114" i="57"/>
  <c r="X85" i="57"/>
  <c r="X121" i="57"/>
  <c r="X141" i="57" s="1"/>
  <c r="U141" i="57"/>
  <c r="X93" i="57"/>
  <c r="X114" i="57" s="1"/>
  <c r="W87" i="57"/>
  <c r="X87" i="57" s="1"/>
  <c r="W86" i="57"/>
  <c r="X86" i="57" s="1"/>
  <c r="X147" i="57"/>
  <c r="X166" i="57" s="1"/>
  <c r="U166" i="57"/>
  <c r="T141" i="57"/>
  <c r="U114" i="57"/>
  <c r="X147" i="56"/>
  <c r="X166" i="56" s="1"/>
  <c r="U166" i="56"/>
  <c r="X93" i="56"/>
  <c r="X114" i="56" s="1"/>
  <c r="X121" i="56"/>
  <c r="X141" i="56" s="1"/>
  <c r="U141" i="56"/>
  <c r="U114" i="56"/>
  <c r="U88" i="56"/>
  <c r="X64" i="56"/>
  <c r="W88" i="55"/>
  <c r="Q57" i="55"/>
  <c r="X93" i="55"/>
  <c r="X114" i="55" s="1"/>
  <c r="U114" i="55"/>
  <c r="X64" i="55"/>
  <c r="U88" i="55"/>
  <c r="X121" i="55"/>
  <c r="X141" i="55" s="1"/>
  <c r="U141" i="55"/>
  <c r="X147" i="55"/>
  <c r="X166" i="55" s="1"/>
  <c r="U166" i="55"/>
  <c r="X87" i="55"/>
  <c r="T114" i="55"/>
  <c r="X59" i="55" s="1"/>
  <c r="X121" i="54"/>
  <c r="X141" i="54" s="1"/>
  <c r="U141" i="54"/>
  <c r="X59" i="54"/>
  <c r="X93" i="54"/>
  <c r="U114" i="54"/>
  <c r="X106" i="54"/>
  <c r="U88" i="54"/>
  <c r="X64" i="54"/>
  <c r="E57" i="4"/>
  <c r="F57" i="4"/>
  <c r="G57" i="4"/>
  <c r="N45" i="4"/>
  <c r="O45" i="4"/>
  <c r="N46" i="4"/>
  <c r="O46" i="4"/>
  <c r="N47" i="4"/>
  <c r="O47" i="4"/>
  <c r="N48" i="4"/>
  <c r="O48" i="4"/>
  <c r="N49" i="4"/>
  <c r="O49" i="4"/>
  <c r="N50" i="4"/>
  <c r="O50" i="4"/>
  <c r="N51" i="4"/>
  <c r="O51" i="4"/>
  <c r="N52" i="4"/>
  <c r="O52" i="4"/>
  <c r="N53" i="4"/>
  <c r="O53" i="4"/>
  <c r="N54" i="4"/>
  <c r="O54" i="4"/>
  <c r="N55" i="4"/>
  <c r="O55" i="4"/>
  <c r="N56" i="4"/>
  <c r="O56" i="4"/>
  <c r="X88" i="57" l="1"/>
  <c r="X88" i="54"/>
  <c r="X114" i="54"/>
  <c r="X59" i="58"/>
  <c r="X59" i="57"/>
  <c r="X58" i="57" s="1"/>
  <c r="X60" i="57" s="1"/>
  <c r="G14" i="16" s="1"/>
  <c r="X86" i="56"/>
  <c r="X88" i="56" s="1"/>
  <c r="X58" i="56" s="1"/>
  <c r="X60" i="56" s="1"/>
  <c r="G13" i="16" s="1"/>
  <c r="W88" i="56"/>
  <c r="X58" i="58"/>
  <c r="X60" i="58" s="1"/>
  <c r="G15" i="16" s="1"/>
  <c r="W88" i="57"/>
  <c r="X88" i="55"/>
  <c r="X58" i="55" s="1"/>
  <c r="X60" i="55" s="1"/>
  <c r="G12" i="16" s="1"/>
  <c r="X58" i="54"/>
  <c r="X60" i="54" s="1"/>
  <c r="G11" i="16" s="1"/>
  <c r="N57" i="4"/>
  <c r="O57" i="4"/>
  <c r="P54" i="4"/>
  <c r="Q54" i="4" s="1"/>
  <c r="P55" i="4"/>
  <c r="P53" i="4"/>
  <c r="Q55" i="4" l="1"/>
  <c r="Q53" i="4"/>
  <c r="P56" i="4"/>
  <c r="P52" i="4"/>
  <c r="P51" i="4"/>
  <c r="P50" i="4"/>
  <c r="P49" i="4"/>
  <c r="P48" i="4"/>
  <c r="P47" i="4"/>
  <c r="P46" i="4"/>
  <c r="P45" i="4"/>
  <c r="Q56" i="4" l="1"/>
  <c r="P57" i="4"/>
  <c r="Q48" i="4"/>
  <c r="Q47" i="4"/>
  <c r="Q50" i="4"/>
  <c r="Q52" i="4"/>
  <c r="Q46" i="4"/>
  <c r="Q49" i="4"/>
  <c r="Q51" i="4"/>
  <c r="Q45" i="4"/>
  <c r="Q57" i="4" l="1"/>
  <c r="G21" i="7" l="1"/>
  <c r="I17" i="16" l="1"/>
  <c r="I28" i="16"/>
  <c r="I38" i="16"/>
  <c r="S121" i="4" l="1"/>
  <c r="S147" i="4"/>
  <c r="G70" i="25"/>
  <c r="G69" i="25"/>
  <c r="G68" i="25"/>
  <c r="G67" i="25"/>
  <c r="G66" i="25"/>
  <c r="G65" i="25"/>
  <c r="G64" i="25"/>
  <c r="G63" i="25"/>
  <c r="G62" i="25"/>
  <c r="G61" i="25"/>
  <c r="B31" i="25"/>
  <c r="B32" i="25"/>
  <c r="B33" i="25"/>
  <c r="B34" i="25"/>
  <c r="B35" i="25"/>
  <c r="B36" i="25"/>
  <c r="B37" i="25"/>
  <c r="B38" i="25"/>
  <c r="B39" i="25"/>
  <c r="B30" i="25"/>
  <c r="E47" i="25" l="1"/>
  <c r="E48" i="25"/>
  <c r="E49" i="25"/>
  <c r="E50" i="25"/>
  <c r="E51" i="25"/>
  <c r="E52" i="25"/>
  <c r="E53" i="25"/>
  <c r="E54" i="25"/>
  <c r="E55" i="25"/>
  <c r="E46" i="25"/>
  <c r="I43" i="16"/>
  <c r="I21" i="16"/>
  <c r="Q84" i="4"/>
  <c r="T84" i="4" s="1"/>
  <c r="R84" i="4"/>
  <c r="V84" i="4" s="1"/>
  <c r="S84" i="4"/>
  <c r="W84" i="4" s="1"/>
  <c r="W147" i="4"/>
  <c r="D54" i="43"/>
  <c r="G19" i="16" s="1"/>
  <c r="H38" i="43"/>
  <c r="H44" i="43" s="1"/>
  <c r="G38" i="43"/>
  <c r="G44" i="43" s="1"/>
  <c r="F38" i="43"/>
  <c r="F44" i="43" s="1"/>
  <c r="E38" i="43"/>
  <c r="E44" i="43" s="1"/>
  <c r="P27" i="43"/>
  <c r="P34" i="43" s="1"/>
  <c r="O27" i="43"/>
  <c r="O34" i="43" s="1"/>
  <c r="N27" i="43"/>
  <c r="N34" i="43" s="1"/>
  <c r="M27" i="43"/>
  <c r="M34" i="43" s="1"/>
  <c r="L27" i="43"/>
  <c r="L34" i="43" s="1"/>
  <c r="K27" i="43"/>
  <c r="K34" i="43" s="1"/>
  <c r="J27" i="43"/>
  <c r="J34" i="43" s="1"/>
  <c r="I27" i="43"/>
  <c r="I34" i="43" s="1"/>
  <c r="H27" i="43"/>
  <c r="H34" i="43" s="1"/>
  <c r="G27" i="43"/>
  <c r="G34" i="43" s="1"/>
  <c r="F27" i="43"/>
  <c r="F34" i="43" s="1"/>
  <c r="E27" i="43"/>
  <c r="E34" i="43" s="1"/>
  <c r="B19" i="43"/>
  <c r="B21" i="43" s="1"/>
  <c r="B18" i="43"/>
  <c r="U84" i="4" l="1"/>
  <c r="X84" i="4" s="1"/>
  <c r="D35" i="43"/>
  <c r="D45" i="43"/>
  <c r="D46" i="43" l="1"/>
  <c r="G18" i="16" s="1"/>
  <c r="B16" i="5" l="1"/>
  <c r="B18" i="5" s="1"/>
  <c r="B15" i="5"/>
  <c r="B19" i="6"/>
  <c r="B21" i="6" s="1"/>
  <c r="B18" i="6"/>
  <c r="B13" i="4"/>
  <c r="B15" i="4" s="1"/>
  <c r="B12" i="4"/>
  <c r="B62" i="25" l="1"/>
  <c r="B63" i="25"/>
  <c r="B64" i="25"/>
  <c r="B65" i="25"/>
  <c r="B66" i="25"/>
  <c r="B67" i="25"/>
  <c r="B68" i="25"/>
  <c r="B69" i="25"/>
  <c r="B70" i="25"/>
  <c r="B61" i="25"/>
  <c r="C62" i="25" l="1"/>
  <c r="H62" i="25" s="1"/>
  <c r="C63" i="25"/>
  <c r="H63" i="25" s="1"/>
  <c r="C64" i="25"/>
  <c r="H64" i="25" s="1"/>
  <c r="C65" i="25"/>
  <c r="H65" i="25" s="1"/>
  <c r="C66" i="25"/>
  <c r="H66" i="25" s="1"/>
  <c r="C67" i="25"/>
  <c r="H67" i="25" s="1"/>
  <c r="C68" i="25"/>
  <c r="H68" i="25" s="1"/>
  <c r="C69" i="25"/>
  <c r="H69" i="25" s="1"/>
  <c r="C70" i="25"/>
  <c r="H70" i="25" s="1"/>
  <c r="E56" i="25"/>
  <c r="E6" i="25"/>
  <c r="E31" i="25" s="1"/>
  <c r="E7" i="25"/>
  <c r="E32" i="25" s="1"/>
  <c r="E8" i="25"/>
  <c r="E33" i="25" s="1"/>
  <c r="E9" i="25"/>
  <c r="E34" i="25" s="1"/>
  <c r="E10" i="25"/>
  <c r="E35" i="25" s="1"/>
  <c r="E11" i="25"/>
  <c r="E36" i="25" s="1"/>
  <c r="E12" i="25"/>
  <c r="E37" i="25" s="1"/>
  <c r="E13" i="25"/>
  <c r="E38" i="25" s="1"/>
  <c r="E14" i="25"/>
  <c r="E39" i="25" s="1"/>
  <c r="E5" i="25"/>
  <c r="E30" i="25" s="1"/>
  <c r="D56" i="25"/>
  <c r="C56" i="25"/>
  <c r="C61" i="25" l="1"/>
  <c r="H61" i="25" l="1"/>
  <c r="H71" i="25" s="1"/>
  <c r="F23" i="25"/>
  <c r="F22" i="25"/>
  <c r="F21" i="25"/>
  <c r="F20" i="25"/>
  <c r="F19" i="25"/>
  <c r="H39" i="25"/>
  <c r="I39" i="25" s="1"/>
  <c r="H38" i="25"/>
  <c r="I38" i="25" s="1"/>
  <c r="H37" i="25"/>
  <c r="I37" i="25" s="1"/>
  <c r="H36" i="25"/>
  <c r="I36" i="25" s="1"/>
  <c r="H35" i="25"/>
  <c r="I35" i="25" s="1"/>
  <c r="H34" i="25"/>
  <c r="I34" i="25" s="1"/>
  <c r="H33" i="25"/>
  <c r="I33" i="25" s="1"/>
  <c r="H32" i="25"/>
  <c r="I32" i="25" s="1"/>
  <c r="H31" i="25"/>
  <c r="I31" i="25" s="1"/>
  <c r="H30" i="25"/>
  <c r="E15" i="25"/>
  <c r="D15" i="25"/>
  <c r="C15" i="25"/>
  <c r="I30" i="25" l="1"/>
  <c r="I40" i="25" s="1"/>
  <c r="E75" i="25" s="1"/>
  <c r="F24" i="25"/>
  <c r="D33" i="18"/>
  <c r="D42" i="5"/>
  <c r="D43" i="5"/>
  <c r="D44" i="5"/>
  <c r="D45" i="5"/>
  <c r="D46" i="5"/>
  <c r="D47" i="5"/>
  <c r="D48" i="5"/>
  <c r="D49" i="5"/>
  <c r="D50" i="5"/>
  <c r="D51" i="5"/>
  <c r="D52" i="5"/>
  <c r="D53" i="5"/>
  <c r="D54" i="5"/>
  <c r="D55" i="5"/>
  <c r="D56" i="5"/>
  <c r="D57" i="5"/>
  <c r="D58" i="5"/>
  <c r="D59" i="5"/>
  <c r="D60" i="5"/>
  <c r="D66" i="5"/>
  <c r="D71" i="5"/>
  <c r="D72" i="5"/>
  <c r="D73" i="5"/>
  <c r="D74" i="5"/>
  <c r="D75" i="5"/>
  <c r="D76" i="5"/>
  <c r="D77" i="5"/>
  <c r="D78" i="5"/>
  <c r="D79" i="5"/>
  <c r="G46" i="16" l="1"/>
  <c r="D80" i="5"/>
  <c r="D61" i="5"/>
  <c r="S148" i="4"/>
  <c r="W148" i="4" s="1"/>
  <c r="S149" i="4"/>
  <c r="W149" i="4" s="1"/>
  <c r="S150" i="4"/>
  <c r="W150" i="4" s="1"/>
  <c r="S151" i="4"/>
  <c r="W151" i="4" s="1"/>
  <c r="S152" i="4"/>
  <c r="W152" i="4" s="1"/>
  <c r="S153" i="4"/>
  <c r="W153" i="4" s="1"/>
  <c r="S154" i="4"/>
  <c r="W154" i="4" s="1"/>
  <c r="R148" i="4"/>
  <c r="V148" i="4" s="1"/>
  <c r="R149" i="4"/>
  <c r="V149" i="4" s="1"/>
  <c r="R150" i="4"/>
  <c r="V150" i="4" s="1"/>
  <c r="R151" i="4"/>
  <c r="V151" i="4" s="1"/>
  <c r="R152" i="4"/>
  <c r="V152" i="4" s="1"/>
  <c r="R153" i="4"/>
  <c r="V153" i="4" s="1"/>
  <c r="Q148" i="4"/>
  <c r="U148" i="4" s="1"/>
  <c r="Q149" i="4"/>
  <c r="Q150" i="4"/>
  <c r="Q151" i="4"/>
  <c r="U151" i="4" s="1"/>
  <c r="Q152" i="4"/>
  <c r="U152" i="4" s="1"/>
  <c r="Q153" i="4"/>
  <c r="U153" i="4" s="1"/>
  <c r="Q154" i="4"/>
  <c r="Q127" i="4"/>
  <c r="T127" i="4" s="1"/>
  <c r="R127" i="4"/>
  <c r="V127" i="4" s="1"/>
  <c r="S127" i="4"/>
  <c r="W127" i="4" s="1"/>
  <c r="Q128" i="4"/>
  <c r="T128" i="4" s="1"/>
  <c r="R128" i="4"/>
  <c r="V128" i="4" s="1"/>
  <c r="S128" i="4"/>
  <c r="W128" i="4" s="1"/>
  <c r="Q129" i="4"/>
  <c r="T129" i="4" s="1"/>
  <c r="R129" i="4"/>
  <c r="V129" i="4" s="1"/>
  <c r="S129" i="4"/>
  <c r="W129" i="4" s="1"/>
  <c r="Q130" i="4"/>
  <c r="T130" i="4" s="1"/>
  <c r="R130" i="4"/>
  <c r="V130" i="4" s="1"/>
  <c r="S130" i="4"/>
  <c r="W130" i="4" s="1"/>
  <c r="Q131" i="4"/>
  <c r="T131" i="4" s="1"/>
  <c r="R131" i="4"/>
  <c r="V131" i="4" s="1"/>
  <c r="S131" i="4"/>
  <c r="W131" i="4" s="1"/>
  <c r="Q95" i="4"/>
  <c r="T95" i="4" s="1"/>
  <c r="R95" i="4"/>
  <c r="V95" i="4" s="1"/>
  <c r="S95" i="4"/>
  <c r="W95" i="4" s="1"/>
  <c r="Q96" i="4"/>
  <c r="T96" i="4" s="1"/>
  <c r="R96" i="4"/>
  <c r="V96" i="4" s="1"/>
  <c r="S96" i="4"/>
  <c r="W96" i="4" s="1"/>
  <c r="Q97" i="4"/>
  <c r="T97" i="4" s="1"/>
  <c r="R97" i="4"/>
  <c r="V97" i="4" s="1"/>
  <c r="S97" i="4"/>
  <c r="W97" i="4" s="1"/>
  <c r="Q98" i="4"/>
  <c r="T98" i="4" s="1"/>
  <c r="R98" i="4"/>
  <c r="V98" i="4" s="1"/>
  <c r="S98" i="4"/>
  <c r="W98" i="4" s="1"/>
  <c r="Q99" i="4"/>
  <c r="T99" i="4" s="1"/>
  <c r="R99" i="4"/>
  <c r="V99" i="4" s="1"/>
  <c r="S99" i="4"/>
  <c r="W99" i="4" s="1"/>
  <c r="Q100" i="4"/>
  <c r="T100" i="4" s="1"/>
  <c r="R100" i="4"/>
  <c r="V100" i="4" s="1"/>
  <c r="S100" i="4"/>
  <c r="W100" i="4" s="1"/>
  <c r="Q101" i="4"/>
  <c r="T101" i="4" s="1"/>
  <c r="R101" i="4"/>
  <c r="V101" i="4" s="1"/>
  <c r="S101" i="4"/>
  <c r="W101" i="4" s="1"/>
  <c r="Q102" i="4"/>
  <c r="T102" i="4" s="1"/>
  <c r="R102" i="4"/>
  <c r="V102" i="4" s="1"/>
  <c r="S102" i="4"/>
  <c r="W102" i="4" s="1"/>
  <c r="Q103" i="4"/>
  <c r="T103" i="4" s="1"/>
  <c r="R103" i="4"/>
  <c r="V103" i="4" s="1"/>
  <c r="S103" i="4"/>
  <c r="W103" i="4" s="1"/>
  <c r="S65" i="4"/>
  <c r="W65" i="4" s="1"/>
  <c r="S66" i="4"/>
  <c r="W66" i="4" s="1"/>
  <c r="S67" i="4"/>
  <c r="W67" i="4" s="1"/>
  <c r="S68" i="4"/>
  <c r="W68" i="4" s="1"/>
  <c r="S69" i="4"/>
  <c r="W69" i="4" s="1"/>
  <c r="S70" i="4"/>
  <c r="W70" i="4" s="1"/>
  <c r="S71" i="4"/>
  <c r="W71" i="4" s="1"/>
  <c r="S72" i="4"/>
  <c r="W72" i="4" s="1"/>
  <c r="S73" i="4"/>
  <c r="W73" i="4" s="1"/>
  <c r="S74" i="4"/>
  <c r="W74" i="4" s="1"/>
  <c r="R65" i="4"/>
  <c r="V65" i="4" s="1"/>
  <c r="R66" i="4"/>
  <c r="V66" i="4" s="1"/>
  <c r="R67" i="4"/>
  <c r="V67" i="4" s="1"/>
  <c r="R68" i="4"/>
  <c r="V68" i="4" s="1"/>
  <c r="R69" i="4"/>
  <c r="V69" i="4" s="1"/>
  <c r="R70" i="4"/>
  <c r="V70" i="4" s="1"/>
  <c r="R71" i="4"/>
  <c r="V71" i="4" s="1"/>
  <c r="R72" i="4"/>
  <c r="V72" i="4" s="1"/>
  <c r="R73" i="4"/>
  <c r="V73" i="4" s="1"/>
  <c r="R74" i="4"/>
  <c r="V74" i="4" s="1"/>
  <c r="Q65" i="4"/>
  <c r="U65" i="4" s="1"/>
  <c r="Q66" i="4"/>
  <c r="U66" i="4" s="1"/>
  <c r="Q67" i="4"/>
  <c r="T67" i="4" s="1"/>
  <c r="Q68" i="4"/>
  <c r="T68" i="4" s="1"/>
  <c r="Q69" i="4"/>
  <c r="U69" i="4" s="1"/>
  <c r="Q70" i="4"/>
  <c r="U70" i="4" s="1"/>
  <c r="Q71" i="4"/>
  <c r="T71" i="4" s="1"/>
  <c r="Q72" i="4"/>
  <c r="U72" i="4" s="1"/>
  <c r="Q73" i="4"/>
  <c r="U73" i="4" s="1"/>
  <c r="Q74" i="4"/>
  <c r="U74" i="4" s="1"/>
  <c r="Q64" i="4"/>
  <c r="T64" i="4" s="1"/>
  <c r="R64" i="4"/>
  <c r="V64" i="4" s="1"/>
  <c r="S64" i="4"/>
  <c r="W64" i="4" s="1"/>
  <c r="Q121" i="4"/>
  <c r="X153" i="4" l="1"/>
  <c r="U149" i="4"/>
  <c r="X149" i="4" s="1"/>
  <c r="U64" i="4"/>
  <c r="X152" i="4"/>
  <c r="X148" i="4"/>
  <c r="U150" i="4"/>
  <c r="X150" i="4" s="1"/>
  <c r="X64" i="4"/>
  <c r="X151" i="4"/>
  <c r="U130" i="4"/>
  <c r="X130" i="4" s="1"/>
  <c r="U129" i="4"/>
  <c r="X129" i="4" s="1"/>
  <c r="U127" i="4"/>
  <c r="X127" i="4" s="1"/>
  <c r="U103" i="4"/>
  <c r="X103" i="4" s="1"/>
  <c r="U131" i="4"/>
  <c r="X131" i="4" s="1"/>
  <c r="U128" i="4"/>
  <c r="X128" i="4" s="1"/>
  <c r="U95" i="4"/>
  <c r="X95" i="4" s="1"/>
  <c r="U99" i="4"/>
  <c r="X99" i="4" s="1"/>
  <c r="T70" i="4"/>
  <c r="X70" i="4" s="1"/>
  <c r="T69" i="4"/>
  <c r="X69" i="4" s="1"/>
  <c r="U96" i="4"/>
  <c r="X96" i="4" s="1"/>
  <c r="T74" i="4"/>
  <c r="X74" i="4" s="1"/>
  <c r="T66" i="4"/>
  <c r="X66" i="4" s="1"/>
  <c r="T73" i="4"/>
  <c r="X73" i="4" s="1"/>
  <c r="T65" i="4"/>
  <c r="X65" i="4" s="1"/>
  <c r="U100" i="4"/>
  <c r="X100" i="4" s="1"/>
  <c r="U68" i="4"/>
  <c r="X68" i="4" s="1"/>
  <c r="U71" i="4"/>
  <c r="X71" i="4" s="1"/>
  <c r="T72" i="4"/>
  <c r="X72" i="4" s="1"/>
  <c r="U101" i="4"/>
  <c r="X101" i="4" s="1"/>
  <c r="U97" i="4"/>
  <c r="X97" i="4" s="1"/>
  <c r="U67" i="4"/>
  <c r="X67" i="4" s="1"/>
  <c r="U102" i="4"/>
  <c r="X102" i="4" s="1"/>
  <c r="U98" i="4"/>
  <c r="X98" i="4" s="1"/>
  <c r="Q85" i="4"/>
  <c r="T85" i="4" s="1"/>
  <c r="W85" i="4" s="1"/>
  <c r="R85" i="4"/>
  <c r="V85" i="4" s="1"/>
  <c r="S85" i="4"/>
  <c r="Q159" i="4"/>
  <c r="R159" i="4"/>
  <c r="V159" i="4" s="1"/>
  <c r="S159" i="4"/>
  <c r="W159" i="4" s="1"/>
  <c r="Q160" i="4"/>
  <c r="U160" i="4" s="1"/>
  <c r="R160" i="4"/>
  <c r="V160" i="4" s="1"/>
  <c r="S160" i="4"/>
  <c r="W160" i="4" s="1"/>
  <c r="Q161" i="4"/>
  <c r="U161" i="4" s="1"/>
  <c r="R161" i="4"/>
  <c r="V161" i="4" s="1"/>
  <c r="S161" i="4"/>
  <c r="W161" i="4" s="1"/>
  <c r="Q126" i="4"/>
  <c r="T126" i="4" s="1"/>
  <c r="R126" i="4"/>
  <c r="V126" i="4" s="1"/>
  <c r="S126" i="4"/>
  <c r="W126" i="4" s="1"/>
  <c r="Q132" i="4"/>
  <c r="T132" i="4" s="1"/>
  <c r="R132" i="4"/>
  <c r="V132" i="4" s="1"/>
  <c r="S132" i="4"/>
  <c r="W132" i="4" s="1"/>
  <c r="Q133" i="4"/>
  <c r="T133" i="4" s="1"/>
  <c r="R133" i="4"/>
  <c r="V133" i="4" s="1"/>
  <c r="S133" i="4"/>
  <c r="W133" i="4" s="1"/>
  <c r="Q134" i="4"/>
  <c r="T134" i="4" s="1"/>
  <c r="R134" i="4"/>
  <c r="V134" i="4" s="1"/>
  <c r="S134" i="4"/>
  <c r="W134" i="4" s="1"/>
  <c r="Q135" i="4"/>
  <c r="T135" i="4" s="1"/>
  <c r="R135" i="4"/>
  <c r="V135" i="4" s="1"/>
  <c r="S135" i="4"/>
  <c r="W135" i="4" s="1"/>
  <c r="Q136" i="4"/>
  <c r="T136" i="4" s="1"/>
  <c r="R136" i="4"/>
  <c r="V136" i="4" s="1"/>
  <c r="S136" i="4"/>
  <c r="W136" i="4" s="1"/>
  <c r="Q104" i="4"/>
  <c r="T104" i="4" s="1"/>
  <c r="R104" i="4"/>
  <c r="V104" i="4" s="1"/>
  <c r="S104" i="4"/>
  <c r="W104" i="4" s="1"/>
  <c r="Q105" i="4"/>
  <c r="T105" i="4" s="1"/>
  <c r="R105" i="4"/>
  <c r="V105" i="4" s="1"/>
  <c r="S105" i="4"/>
  <c r="W105" i="4" s="1"/>
  <c r="Q106" i="4"/>
  <c r="T106" i="4" s="1"/>
  <c r="R106" i="4"/>
  <c r="V106" i="4" s="1"/>
  <c r="S106" i="4"/>
  <c r="W106" i="4" s="1"/>
  <c r="Q107" i="4"/>
  <c r="T107" i="4" s="1"/>
  <c r="R107" i="4"/>
  <c r="V107" i="4" s="1"/>
  <c r="S107" i="4"/>
  <c r="W107" i="4" s="1"/>
  <c r="Q108" i="4"/>
  <c r="T108" i="4" s="1"/>
  <c r="R108" i="4"/>
  <c r="V108" i="4" s="1"/>
  <c r="S108" i="4"/>
  <c r="W108" i="4" s="1"/>
  <c r="Q109" i="4"/>
  <c r="T109" i="4" s="1"/>
  <c r="R109" i="4"/>
  <c r="V109" i="4" s="1"/>
  <c r="S109" i="4"/>
  <c r="W109" i="4" s="1"/>
  <c r="Q111" i="4"/>
  <c r="T111" i="4" s="1"/>
  <c r="R111" i="4"/>
  <c r="V111" i="4" s="1"/>
  <c r="S111" i="4"/>
  <c r="W111" i="4" s="1"/>
  <c r="Q112" i="4"/>
  <c r="T112" i="4" s="1"/>
  <c r="R112" i="4"/>
  <c r="V112" i="4" s="1"/>
  <c r="S112" i="4"/>
  <c r="W112" i="4" s="1"/>
  <c r="Q113" i="4"/>
  <c r="T113" i="4" s="1"/>
  <c r="R113" i="4"/>
  <c r="V113" i="4" s="1"/>
  <c r="S113" i="4"/>
  <c r="W113" i="4" s="1"/>
  <c r="S79" i="4"/>
  <c r="W79" i="4" s="1"/>
  <c r="S80" i="4"/>
  <c r="W80" i="4" s="1"/>
  <c r="S81" i="4"/>
  <c r="W81" i="4" s="1"/>
  <c r="R79" i="4"/>
  <c r="V79" i="4" s="1"/>
  <c r="R80" i="4"/>
  <c r="V80" i="4" s="1"/>
  <c r="R81" i="4"/>
  <c r="V81" i="4" s="1"/>
  <c r="Q79" i="4"/>
  <c r="U79" i="4" s="1"/>
  <c r="Q80" i="4"/>
  <c r="T80" i="4" s="1"/>
  <c r="Q81" i="4"/>
  <c r="U81" i="4" s="1"/>
  <c r="U85" i="4" l="1"/>
  <c r="X85" i="4" s="1"/>
  <c r="T79" i="4"/>
  <c r="X79" i="4" s="1"/>
  <c r="X161" i="4"/>
  <c r="X160" i="4"/>
  <c r="U159" i="4"/>
  <c r="X159" i="4" s="1"/>
  <c r="U135" i="4"/>
  <c r="X135" i="4" s="1"/>
  <c r="U133" i="4"/>
  <c r="X133" i="4" s="1"/>
  <c r="U136" i="4"/>
  <c r="X136" i="4" s="1"/>
  <c r="U134" i="4"/>
  <c r="X134" i="4" s="1"/>
  <c r="U132" i="4"/>
  <c r="X132" i="4" s="1"/>
  <c r="U126" i="4"/>
  <c r="X126" i="4" s="1"/>
  <c r="U109" i="4"/>
  <c r="X109" i="4" s="1"/>
  <c r="U105" i="4"/>
  <c r="X105" i="4" s="1"/>
  <c r="U108" i="4"/>
  <c r="U104" i="4"/>
  <c r="X104" i="4" s="1"/>
  <c r="U80" i="4"/>
  <c r="X80" i="4" s="1"/>
  <c r="U112" i="4"/>
  <c r="X112" i="4" s="1"/>
  <c r="U111" i="4"/>
  <c r="X111" i="4" s="1"/>
  <c r="U106" i="4"/>
  <c r="X106" i="4" s="1"/>
  <c r="U113" i="4"/>
  <c r="X113" i="4" s="1"/>
  <c r="U107" i="4"/>
  <c r="X107" i="4" s="1"/>
  <c r="X108" i="4"/>
  <c r="T81" i="4"/>
  <c r="X81" i="4" s="1"/>
  <c r="R123" i="4"/>
  <c r="S123" i="4"/>
  <c r="S124" i="4"/>
  <c r="Q93" i="4" l="1"/>
  <c r="Q147" i="4" l="1"/>
  <c r="G4" i="24" l="1"/>
  <c r="G44" i="16" s="1"/>
  <c r="S75" i="4"/>
  <c r="W75" i="4" s="1"/>
  <c r="S76" i="4"/>
  <c r="W76" i="4" s="1"/>
  <c r="S77" i="4"/>
  <c r="W77" i="4" s="1"/>
  <c r="S78" i="4"/>
  <c r="W78" i="4" s="1"/>
  <c r="S82" i="4"/>
  <c r="W82" i="4" s="1"/>
  <c r="S83" i="4"/>
  <c r="W83" i="4" s="1"/>
  <c r="S86" i="4"/>
  <c r="S87" i="4"/>
  <c r="R75" i="4"/>
  <c r="R76" i="4"/>
  <c r="R77" i="4"/>
  <c r="R78" i="4"/>
  <c r="R82" i="4"/>
  <c r="R83" i="4"/>
  <c r="R86" i="4"/>
  <c r="R87" i="4"/>
  <c r="R121" i="4"/>
  <c r="S94" i="4"/>
  <c r="W94" i="4" s="1"/>
  <c r="S110" i="4"/>
  <c r="W110" i="4" s="1"/>
  <c r="R94" i="4"/>
  <c r="R110" i="4"/>
  <c r="S93" i="4"/>
  <c r="R93" i="4"/>
  <c r="V93" i="4" s="1"/>
  <c r="J9" i="11"/>
  <c r="J10" i="11"/>
  <c r="J11" i="11"/>
  <c r="J19" i="11"/>
  <c r="J20" i="11"/>
  <c r="J18" i="11"/>
  <c r="S114" i="4" l="1"/>
  <c r="R114" i="4"/>
  <c r="R10" i="8"/>
  <c r="Q10" i="8"/>
  <c r="P10" i="8"/>
  <c r="U9" i="8"/>
  <c r="T9" i="8"/>
  <c r="S9" i="8"/>
  <c r="G9" i="8"/>
  <c r="U8" i="8"/>
  <c r="T8" i="8"/>
  <c r="S8" i="8"/>
  <c r="V8" i="8" s="1"/>
  <c r="G8" i="8"/>
  <c r="U7" i="8"/>
  <c r="T7" i="8"/>
  <c r="S7" i="8"/>
  <c r="G7" i="8"/>
  <c r="U6" i="8"/>
  <c r="T6" i="8"/>
  <c r="S6" i="8"/>
  <c r="G6" i="8"/>
  <c r="U5" i="8"/>
  <c r="T5" i="8"/>
  <c r="T10" i="8" s="1"/>
  <c r="S5" i="8"/>
  <c r="G5" i="8"/>
  <c r="E19" i="12"/>
  <c r="E20" i="12" s="1"/>
  <c r="E18" i="12"/>
  <c r="E8" i="12"/>
  <c r="E9" i="12" s="1"/>
  <c r="G33" i="18"/>
  <c r="F33" i="18"/>
  <c r="E33" i="18"/>
  <c r="H28" i="18"/>
  <c r="G26" i="18"/>
  <c r="G27" i="18" s="1"/>
  <c r="F26" i="18"/>
  <c r="F27" i="18" s="1"/>
  <c r="E26" i="18"/>
  <c r="E27" i="18" s="1"/>
  <c r="D26" i="18"/>
  <c r="D27" i="18" s="1"/>
  <c r="G15" i="18"/>
  <c r="F15" i="18"/>
  <c r="E15" i="18"/>
  <c r="D15" i="18"/>
  <c r="D16" i="18" s="1"/>
  <c r="X49" i="24"/>
  <c r="W49" i="24"/>
  <c r="V49" i="24"/>
  <c r="T49" i="24"/>
  <c r="S49" i="24"/>
  <c r="R49" i="24"/>
  <c r="P49" i="24"/>
  <c r="O49" i="24"/>
  <c r="N49" i="24"/>
  <c r="L49" i="24"/>
  <c r="K49" i="24"/>
  <c r="J49" i="24"/>
  <c r="H49" i="24"/>
  <c r="G49" i="24"/>
  <c r="F49" i="24"/>
  <c r="D49" i="24"/>
  <c r="C49" i="24"/>
  <c r="B49" i="24"/>
  <c r="D42" i="20"/>
  <c r="D41" i="20"/>
  <c r="D40" i="20"/>
  <c r="D39" i="20"/>
  <c r="D38" i="20"/>
  <c r="D37" i="20"/>
  <c r="D36" i="20"/>
  <c r="D35" i="20"/>
  <c r="D34" i="20"/>
  <c r="D29" i="20"/>
  <c r="G40" i="16" s="1"/>
  <c r="D23" i="20"/>
  <c r="D22" i="20"/>
  <c r="D21" i="20"/>
  <c r="D20" i="20"/>
  <c r="D19" i="20"/>
  <c r="D18" i="20"/>
  <c r="D17" i="20"/>
  <c r="D16" i="20"/>
  <c r="D15" i="20"/>
  <c r="D14" i="20"/>
  <c r="D13" i="20"/>
  <c r="D12" i="20"/>
  <c r="D11" i="20"/>
  <c r="D10" i="20"/>
  <c r="D9" i="20"/>
  <c r="D8" i="20"/>
  <c r="D7" i="20"/>
  <c r="D6" i="20"/>
  <c r="D5" i="20"/>
  <c r="O21" i="11"/>
  <c r="N21" i="11"/>
  <c r="M21" i="11"/>
  <c r="L21" i="11"/>
  <c r="J21" i="11"/>
  <c r="I21" i="11"/>
  <c r="T20" i="11"/>
  <c r="S20" i="11"/>
  <c r="R20" i="11"/>
  <c r="K20" i="11"/>
  <c r="Q20" i="11" s="1"/>
  <c r="T19" i="11"/>
  <c r="S19" i="11"/>
  <c r="R19" i="11"/>
  <c r="K19" i="11"/>
  <c r="Q19" i="11" s="1"/>
  <c r="T18" i="11"/>
  <c r="T21" i="11" s="1"/>
  <c r="S18" i="11"/>
  <c r="S21" i="11" s="1"/>
  <c r="R18" i="11"/>
  <c r="K18" i="11"/>
  <c r="O12" i="11"/>
  <c r="N12" i="11"/>
  <c r="M12" i="11"/>
  <c r="L12" i="11"/>
  <c r="J12" i="11"/>
  <c r="I12" i="11"/>
  <c r="T11" i="11"/>
  <c r="S11" i="11"/>
  <c r="R11" i="11"/>
  <c r="K11" i="11"/>
  <c r="Q11" i="11" s="1"/>
  <c r="T10" i="11"/>
  <c r="S10" i="11"/>
  <c r="R10" i="11"/>
  <c r="K10" i="11"/>
  <c r="T9" i="11"/>
  <c r="T12" i="11" s="1"/>
  <c r="S9" i="11"/>
  <c r="R9" i="11"/>
  <c r="R12" i="11" s="1"/>
  <c r="K9" i="11"/>
  <c r="Q9" i="11" s="1"/>
  <c r="C35" i="7"/>
  <c r="C34" i="7"/>
  <c r="C33" i="7"/>
  <c r="C32" i="7"/>
  <c r="C31" i="7"/>
  <c r="E26" i="7"/>
  <c r="F26" i="7"/>
  <c r="H26" i="7"/>
  <c r="D26" i="7"/>
  <c r="C26" i="7"/>
  <c r="B26" i="7"/>
  <c r="G25" i="7"/>
  <c r="I25" i="7" s="1"/>
  <c r="J25" i="7" s="1"/>
  <c r="B35" i="7" s="1"/>
  <c r="G24" i="7"/>
  <c r="I24" i="7" s="1"/>
  <c r="G23" i="7"/>
  <c r="G22" i="7"/>
  <c r="I22" i="7" s="1"/>
  <c r="J22" i="7" s="1"/>
  <c r="B32" i="7" s="1"/>
  <c r="H17" i="7"/>
  <c r="G17" i="7"/>
  <c r="H16" i="7"/>
  <c r="G16" i="7"/>
  <c r="H15" i="7"/>
  <c r="G15" i="7"/>
  <c r="H14" i="7"/>
  <c r="G14" i="7"/>
  <c r="H13" i="7"/>
  <c r="G13" i="7"/>
  <c r="F7" i="3"/>
  <c r="G7" i="3" s="1"/>
  <c r="F6" i="3"/>
  <c r="G6" i="3" s="1"/>
  <c r="F5" i="3"/>
  <c r="G32" i="16"/>
  <c r="G31" i="16"/>
  <c r="G30" i="16"/>
  <c r="E33" i="5"/>
  <c r="E37" i="5" s="1"/>
  <c r="G29" i="16" s="1"/>
  <c r="E26" i="6"/>
  <c r="G22" i="16" s="1"/>
  <c r="G21" i="16" s="1"/>
  <c r="S165" i="4"/>
  <c r="W165" i="4" s="1"/>
  <c r="R165" i="4"/>
  <c r="V165" i="4" s="1"/>
  <c r="Q165" i="4"/>
  <c r="S164" i="4"/>
  <c r="W164" i="4" s="1"/>
  <c r="R164" i="4"/>
  <c r="V164" i="4" s="1"/>
  <c r="Q164" i="4"/>
  <c r="S163" i="4"/>
  <c r="W163" i="4" s="1"/>
  <c r="R163" i="4"/>
  <c r="V163" i="4" s="1"/>
  <c r="Q163" i="4"/>
  <c r="U163" i="4" s="1"/>
  <c r="S162" i="4"/>
  <c r="W162" i="4" s="1"/>
  <c r="R162" i="4"/>
  <c r="V162" i="4" s="1"/>
  <c r="Q162" i="4"/>
  <c r="S158" i="4"/>
  <c r="W158" i="4" s="1"/>
  <c r="R158" i="4"/>
  <c r="V158" i="4" s="1"/>
  <c r="Q158" i="4"/>
  <c r="S157" i="4"/>
  <c r="W157" i="4" s="1"/>
  <c r="R157" i="4"/>
  <c r="V157" i="4" s="1"/>
  <c r="Q157" i="4"/>
  <c r="S156" i="4"/>
  <c r="W156" i="4" s="1"/>
  <c r="R156" i="4"/>
  <c r="V156" i="4" s="1"/>
  <c r="Q156" i="4"/>
  <c r="U156" i="4" s="1"/>
  <c r="S155" i="4"/>
  <c r="W155" i="4" s="1"/>
  <c r="R155" i="4"/>
  <c r="V155" i="4" s="1"/>
  <c r="Q155" i="4"/>
  <c r="U155" i="4" s="1"/>
  <c r="R154" i="4"/>
  <c r="V154" i="4" s="1"/>
  <c r="R147" i="4"/>
  <c r="U147" i="4"/>
  <c r="S140" i="4"/>
  <c r="W140" i="4" s="1"/>
  <c r="R140" i="4"/>
  <c r="V140" i="4" s="1"/>
  <c r="Q140" i="4"/>
  <c r="U140" i="4" s="1"/>
  <c r="S139" i="4"/>
  <c r="W139" i="4" s="1"/>
  <c r="R139" i="4"/>
  <c r="V139" i="4" s="1"/>
  <c r="Q139" i="4"/>
  <c r="U139" i="4" s="1"/>
  <c r="S138" i="4"/>
  <c r="W138" i="4" s="1"/>
  <c r="R138" i="4"/>
  <c r="V138" i="4" s="1"/>
  <c r="Q138" i="4"/>
  <c r="U138" i="4" s="1"/>
  <c r="S137" i="4"/>
  <c r="W137" i="4" s="1"/>
  <c r="R137" i="4"/>
  <c r="V137" i="4" s="1"/>
  <c r="Q137" i="4"/>
  <c r="U137" i="4" s="1"/>
  <c r="S125" i="4"/>
  <c r="W125" i="4" s="1"/>
  <c r="R125" i="4"/>
  <c r="V125" i="4" s="1"/>
  <c r="Q125" i="4"/>
  <c r="U125" i="4" s="1"/>
  <c r="W124" i="4"/>
  <c r="R124" i="4"/>
  <c r="V124" i="4" s="1"/>
  <c r="Q124" i="4"/>
  <c r="U124" i="4" s="1"/>
  <c r="W123" i="4"/>
  <c r="V123" i="4"/>
  <c r="Q123" i="4"/>
  <c r="U123" i="4" s="1"/>
  <c r="S122" i="4"/>
  <c r="W122" i="4" s="1"/>
  <c r="R122" i="4"/>
  <c r="V122" i="4" s="1"/>
  <c r="Q122" i="4"/>
  <c r="U122" i="4" s="1"/>
  <c r="W121" i="4"/>
  <c r="V121" i="4"/>
  <c r="T121" i="4"/>
  <c r="V110" i="4"/>
  <c r="Q110" i="4"/>
  <c r="V94" i="4"/>
  <c r="Q94" i="4"/>
  <c r="U94" i="4" s="1"/>
  <c r="W93" i="4"/>
  <c r="V87" i="4"/>
  <c r="Q87" i="4"/>
  <c r="U87" i="4" s="1"/>
  <c r="V86" i="4"/>
  <c r="Q86" i="4"/>
  <c r="U86" i="4" s="1"/>
  <c r="V83" i="4"/>
  <c r="Q83" i="4"/>
  <c r="U83" i="4" s="1"/>
  <c r="V82" i="4"/>
  <c r="Q82" i="4"/>
  <c r="U82" i="4" s="1"/>
  <c r="V78" i="4"/>
  <c r="Q78" i="4"/>
  <c r="U78" i="4" s="1"/>
  <c r="V77" i="4"/>
  <c r="Q77" i="4"/>
  <c r="U77" i="4" s="1"/>
  <c r="V76" i="4"/>
  <c r="Q76" i="4"/>
  <c r="U76" i="4" s="1"/>
  <c r="V75" i="4"/>
  <c r="Q75" i="4"/>
  <c r="U75" i="4" s="1"/>
  <c r="E16" i="18" l="1"/>
  <c r="E29" i="18" s="1"/>
  <c r="E30" i="18" s="1"/>
  <c r="E34" i="18" s="1"/>
  <c r="H33" i="18"/>
  <c r="G36" i="16" s="1"/>
  <c r="V7" i="8"/>
  <c r="F16" i="18"/>
  <c r="F29" i="18" s="1"/>
  <c r="F30" i="18" s="1"/>
  <c r="F34" i="18" s="1"/>
  <c r="G16" i="18"/>
  <c r="G29" i="18" s="1"/>
  <c r="G30" i="18" s="1"/>
  <c r="G34" i="18" s="1"/>
  <c r="D24" i="20"/>
  <c r="G39" i="16" s="1"/>
  <c r="R21" i="11"/>
  <c r="V9" i="8"/>
  <c r="F9" i="3"/>
  <c r="U10" i="8"/>
  <c r="J24" i="7"/>
  <c r="B34" i="7" s="1"/>
  <c r="C36" i="7"/>
  <c r="E6" i="7" s="1"/>
  <c r="S10" i="8"/>
  <c r="V6" i="8"/>
  <c r="G17" i="16"/>
  <c r="D29" i="18"/>
  <c r="D30" i="18" s="1"/>
  <c r="H27" i="18"/>
  <c r="E32" i="7"/>
  <c r="D43" i="20"/>
  <c r="G41" i="16" s="1"/>
  <c r="G5" i="3"/>
  <c r="G9" i="3" s="1"/>
  <c r="G24" i="16" s="1"/>
  <c r="I23" i="7"/>
  <c r="J23" i="7" s="1"/>
  <c r="B33" i="7" s="1"/>
  <c r="G3" i="24"/>
  <c r="G43" i="16" s="1"/>
  <c r="V5" i="8"/>
  <c r="V10" i="8" s="1"/>
  <c r="Q114" i="4"/>
  <c r="V114" i="4"/>
  <c r="U110" i="4"/>
  <c r="G26" i="7"/>
  <c r="E35" i="7"/>
  <c r="K21" i="11"/>
  <c r="Q18" i="11"/>
  <c r="E22" i="12"/>
  <c r="G26" i="16" s="1"/>
  <c r="I21" i="7"/>
  <c r="G28" i="16"/>
  <c r="T78" i="4"/>
  <c r="X78" i="4" s="1"/>
  <c r="T86" i="4"/>
  <c r="W87" i="4" s="1"/>
  <c r="X87" i="4" s="1"/>
  <c r="T87" i="4"/>
  <c r="T82" i="4"/>
  <c r="X82" i="4" s="1"/>
  <c r="T77" i="4"/>
  <c r="X77" i="4" s="1"/>
  <c r="U157" i="4"/>
  <c r="X157" i="4" s="1"/>
  <c r="U158" i="4"/>
  <c r="X158" i="4" s="1"/>
  <c r="U162" i="4"/>
  <c r="X162" i="4" s="1"/>
  <c r="T76" i="4"/>
  <c r="X76" i="4" s="1"/>
  <c r="T122" i="4"/>
  <c r="X122" i="4" s="1"/>
  <c r="T124" i="4"/>
  <c r="X124" i="4" s="1"/>
  <c r="T125" i="4"/>
  <c r="T137" i="4"/>
  <c r="X137" i="4" s="1"/>
  <c r="T138" i="4"/>
  <c r="X138" i="4" s="1"/>
  <c r="S12" i="11"/>
  <c r="U11" i="11"/>
  <c r="V11" i="11" s="1"/>
  <c r="U19" i="11"/>
  <c r="U20" i="11"/>
  <c r="K12" i="11"/>
  <c r="Q10" i="11"/>
  <c r="U10" i="11" s="1"/>
  <c r="U9" i="11"/>
  <c r="T140" i="4"/>
  <c r="X140" i="4" s="1"/>
  <c r="U164" i="4"/>
  <c r="X164" i="4" s="1"/>
  <c r="U165" i="4"/>
  <c r="X165" i="4" s="1"/>
  <c r="T94" i="4"/>
  <c r="T110" i="4"/>
  <c r="S141" i="4"/>
  <c r="U154" i="4"/>
  <c r="X154" i="4" s="1"/>
  <c r="Q88" i="4"/>
  <c r="Q141" i="4"/>
  <c r="R141" i="4"/>
  <c r="S166" i="4"/>
  <c r="S88" i="4"/>
  <c r="T75" i="4"/>
  <c r="X75" i="4" s="1"/>
  <c r="T83" i="4"/>
  <c r="X83" i="4" s="1"/>
  <c r="T93" i="4"/>
  <c r="T123" i="4"/>
  <c r="X125" i="4"/>
  <c r="T139" i="4"/>
  <c r="X139" i="4" s="1"/>
  <c r="V88" i="4"/>
  <c r="V141" i="4"/>
  <c r="V147" i="4"/>
  <c r="R166" i="4"/>
  <c r="X156" i="4"/>
  <c r="R88" i="4"/>
  <c r="X163" i="4"/>
  <c r="X155" i="4"/>
  <c r="Q166" i="4"/>
  <c r="U93" i="4"/>
  <c r="U121" i="4"/>
  <c r="H16" i="18" l="1"/>
  <c r="G38" i="16"/>
  <c r="F32" i="7"/>
  <c r="E34" i="7"/>
  <c r="F34" i="7" s="1"/>
  <c r="I26" i="7"/>
  <c r="E33" i="7"/>
  <c r="F35" i="7"/>
  <c r="H29" i="18"/>
  <c r="U114" i="4"/>
  <c r="T114" i="4"/>
  <c r="W114" i="4"/>
  <c r="W86" i="4"/>
  <c r="X86" i="4" s="1"/>
  <c r="X110" i="4"/>
  <c r="X94" i="4"/>
  <c r="J21" i="7"/>
  <c r="B31" i="7" s="1"/>
  <c r="X123" i="4"/>
  <c r="U166" i="4"/>
  <c r="W11" i="11"/>
  <c r="X11" i="11" s="1"/>
  <c r="W20" i="11"/>
  <c r="V20" i="11"/>
  <c r="V9" i="11"/>
  <c r="W9" i="11"/>
  <c r="V19" i="11"/>
  <c r="W19" i="11"/>
  <c r="V10" i="11"/>
  <c r="W10" i="11"/>
  <c r="Q12" i="11"/>
  <c r="U12" i="11"/>
  <c r="U18" i="11"/>
  <c r="Q21" i="11"/>
  <c r="W166" i="4"/>
  <c r="T88" i="4"/>
  <c r="W141" i="4"/>
  <c r="T141" i="4"/>
  <c r="U141" i="4"/>
  <c r="X121" i="4"/>
  <c r="X93" i="4"/>
  <c r="U88" i="4"/>
  <c r="V166" i="4"/>
  <c r="X147" i="4"/>
  <c r="J26" i="7" l="1"/>
  <c r="F33" i="7"/>
  <c r="X10" i="11"/>
  <c r="H30" i="18"/>
  <c r="G35" i="16" s="1"/>
  <c r="D34" i="18"/>
  <c r="H34" i="18" s="1"/>
  <c r="G34" i="16" s="1"/>
  <c r="W12" i="11"/>
  <c r="X114" i="4"/>
  <c r="W88" i="4"/>
  <c r="X88" i="4"/>
  <c r="E31" i="7"/>
  <c r="E36" i="7" s="1"/>
  <c r="E5" i="7" s="1"/>
  <c r="X141" i="4"/>
  <c r="B36" i="7"/>
  <c r="V12" i="11"/>
  <c r="X20" i="11"/>
  <c r="V18" i="11"/>
  <c r="V21" i="11" s="1"/>
  <c r="W18" i="11"/>
  <c r="W21" i="11" s="1"/>
  <c r="X19" i="11"/>
  <c r="X9" i="11"/>
  <c r="U21" i="11"/>
  <c r="X59" i="4"/>
  <c r="G6" i="16" s="1"/>
  <c r="X166" i="4"/>
  <c r="X58" i="4" l="1"/>
  <c r="X60" i="4" s="1"/>
  <c r="F31" i="7"/>
  <c r="F36" i="7" s="1"/>
  <c r="E4" i="7" s="1"/>
  <c r="G48" i="16" s="1"/>
  <c r="G59" i="16"/>
  <c r="G60" i="16" s="1"/>
  <c r="X12" i="11"/>
  <c r="X18" i="11"/>
  <c r="X21" i="11" s="1"/>
  <c r="G10" i="16" l="1"/>
  <c r="G5" i="16" s="1"/>
  <c r="X4" i="11"/>
  <c r="G50" i="16" s="1"/>
  <c r="G52" i="16" l="1"/>
  <c r="G53"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3" authorId="0" shapeId="0" xr:uid="{00000000-0006-0000-0300-000001000000}">
      <text>
        <r>
          <rPr>
            <b/>
            <sz val="14"/>
            <color indexed="81"/>
            <rFont val="Tahoma"/>
            <family val="2"/>
          </rPr>
          <t>Administrator:</t>
        </r>
        <r>
          <rPr>
            <sz val="14"/>
            <color indexed="81"/>
            <rFont val="Tahoma"/>
            <family val="2"/>
          </rPr>
          <t xml:space="preserve">
For data reported on annual basis, use one row for each fuel. 
For monthly data, or quarterly data please use a row  for each period of measurement for the fuel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3" authorId="0" shapeId="0" xr:uid="{B047D0CC-A43F-48A9-AFCD-96C1D6DAA78C}">
      <text>
        <r>
          <rPr>
            <b/>
            <sz val="14"/>
            <color indexed="81"/>
            <rFont val="Tahoma"/>
            <family val="2"/>
          </rPr>
          <t>Administrator:</t>
        </r>
        <r>
          <rPr>
            <sz val="14"/>
            <color indexed="81"/>
            <rFont val="Tahoma"/>
            <family val="2"/>
          </rPr>
          <t xml:space="preserve">
For data reported on annual basis, use one row for each fuel. 
For monthly data, or quarterly data please use a row  for each period of measurement for the fuel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3" authorId="0" shapeId="0" xr:uid="{AD2BAE8A-3903-4FC6-A599-B4421D1FF9C8}">
      <text>
        <r>
          <rPr>
            <b/>
            <sz val="14"/>
            <color indexed="81"/>
            <rFont val="Tahoma"/>
            <family val="2"/>
          </rPr>
          <t>Administrator:</t>
        </r>
        <r>
          <rPr>
            <sz val="14"/>
            <color indexed="81"/>
            <rFont val="Tahoma"/>
            <family val="2"/>
          </rPr>
          <t xml:space="preserve">
For data reported on annual basis, use one row for each fuel. 
For monthly data, or quarterly data please use a row  for each period of measurement for the fuel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3" authorId="0" shapeId="0" xr:uid="{46C5A32E-DA37-4677-85F9-E597B631D9DC}">
      <text>
        <r>
          <rPr>
            <b/>
            <sz val="14"/>
            <color indexed="81"/>
            <rFont val="Tahoma"/>
            <family val="2"/>
          </rPr>
          <t>Administrator:</t>
        </r>
        <r>
          <rPr>
            <sz val="14"/>
            <color indexed="81"/>
            <rFont val="Tahoma"/>
            <family val="2"/>
          </rPr>
          <t xml:space="preserve">
For data reported on annual basis, use one row for each fuel. 
For monthly data, or quarterly data please use a row  for each period of measurement for the fuel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3" authorId="0" shapeId="0" xr:uid="{D0F0C66A-832B-47E3-969D-0EC65FB7E248}">
      <text>
        <r>
          <rPr>
            <b/>
            <sz val="14"/>
            <color indexed="81"/>
            <rFont val="Tahoma"/>
            <family val="2"/>
          </rPr>
          <t>Administrator:</t>
        </r>
        <r>
          <rPr>
            <sz val="14"/>
            <color indexed="81"/>
            <rFont val="Tahoma"/>
            <family val="2"/>
          </rPr>
          <t xml:space="preserve">
For data reported on annual basis, use one row for each fuel. 
For monthly data, or quarterly data please use a row  for each period of measurement for the fuel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3" authorId="0" shapeId="0" xr:uid="{07EA33E6-594D-4F16-B7C3-5504714781CE}">
      <text>
        <r>
          <rPr>
            <b/>
            <sz val="14"/>
            <color indexed="81"/>
            <rFont val="Tahoma"/>
            <family val="2"/>
          </rPr>
          <t>Administrator:</t>
        </r>
        <r>
          <rPr>
            <sz val="14"/>
            <color indexed="81"/>
            <rFont val="Tahoma"/>
            <family val="2"/>
          </rPr>
          <t xml:space="preserve">
For data reported on annual basis, use one row for each fuel. 
For monthly data, or quarterly data please use a row  for each period of measurement for the fuel</t>
        </r>
      </text>
    </comment>
  </commentList>
</comments>
</file>

<file path=xl/sharedStrings.xml><?xml version="1.0" encoding="utf-8"?>
<sst xmlns="http://schemas.openxmlformats.org/spreadsheetml/2006/main" count="3690" uniqueCount="738">
  <si>
    <t>Address</t>
  </si>
  <si>
    <t>CO2</t>
  </si>
  <si>
    <t>GHG</t>
  </si>
  <si>
    <t>Emissions (tCO2e)</t>
  </si>
  <si>
    <t>Emissions (t)</t>
  </si>
  <si>
    <t>Fuel Classification</t>
  </si>
  <si>
    <t>Units</t>
  </si>
  <si>
    <t>CH4</t>
  </si>
  <si>
    <t>N2O</t>
  </si>
  <si>
    <t>Fuel name</t>
  </si>
  <si>
    <t>Monthly plant specific clinker emission factors (tonnes CO2/tonnes clinker).</t>
  </si>
  <si>
    <t>Quarterly cement kiln dust (CKD) emission factor (tonne CO2/tonne CKD not recycled back to kilns).</t>
  </si>
  <si>
    <t>Monthly Emission from clinker</t>
  </si>
  <si>
    <t>Quarterly emission from CKD</t>
  </si>
  <si>
    <t>Amount consumed (tonnes)</t>
  </si>
  <si>
    <t>Annual process CO2 emissions from raw material oxidation, tonnes</t>
  </si>
  <si>
    <t>Organic carbon content (weight fraction)</t>
  </si>
  <si>
    <t>May</t>
  </si>
  <si>
    <t>June</t>
  </si>
  <si>
    <t>July</t>
  </si>
  <si>
    <t>Sept.</t>
  </si>
  <si>
    <t>Oct.</t>
  </si>
  <si>
    <t>Nov.</t>
  </si>
  <si>
    <t>Dec.</t>
  </si>
  <si>
    <t>1st</t>
  </si>
  <si>
    <t>2nd</t>
  </si>
  <si>
    <t>3rd</t>
  </si>
  <si>
    <t>4th</t>
  </si>
  <si>
    <t>sub-TOTAL CO2</t>
  </si>
  <si>
    <t>GWP</t>
  </si>
  <si>
    <t>Other information</t>
  </si>
  <si>
    <t>Number of times in the reporting year that missing data procedures are followed</t>
  </si>
  <si>
    <t>biomass</t>
  </si>
  <si>
    <t>Cogeneration Units</t>
  </si>
  <si>
    <t>User ID</t>
  </si>
  <si>
    <t>Unit description</t>
  </si>
  <si>
    <t>Cycle type</t>
  </si>
  <si>
    <t>Thermal output (MJ)</t>
  </si>
  <si>
    <t>Steam/Heat acquisition provider</t>
  </si>
  <si>
    <t>Amount of heat acquired (MJ)</t>
  </si>
  <si>
    <t>Amount of steam acquired (MJ)</t>
  </si>
  <si>
    <t>If steam or heat is acquired</t>
  </si>
  <si>
    <t>Production Data</t>
  </si>
  <si>
    <t>Annual pulp production (tonnes air dried pulp)</t>
  </si>
  <si>
    <t>Propane</t>
  </si>
  <si>
    <t>Automotive Gasoline</t>
  </si>
  <si>
    <t>Diesels</t>
  </si>
  <si>
    <t>Light fuel oils (No. 1,2)</t>
  </si>
  <si>
    <t>Heavy fuel oils (No. 3, 4, 5, 6)</t>
  </si>
  <si>
    <t>ELECTRICITY GENERATION</t>
  </si>
  <si>
    <t>CO2e (tonnes)</t>
  </si>
  <si>
    <t>Emissions Factors</t>
  </si>
  <si>
    <t>Total GHG</t>
  </si>
  <si>
    <t>Diesel</t>
  </si>
  <si>
    <t>Gasoline</t>
  </si>
  <si>
    <t>Steam Production (tonnes)</t>
  </si>
  <si>
    <t>Fuel Consumption</t>
  </si>
  <si>
    <t>Hours of operation</t>
  </si>
  <si>
    <t>Average fleet weighted horsepower</t>
  </si>
  <si>
    <t>Average load (percent)</t>
  </si>
  <si>
    <t>Average fleet brake consumption</t>
  </si>
  <si>
    <t>GHG Emissions (tonnes CO2 equivalents)</t>
  </si>
  <si>
    <t>Q 1 Quantity</t>
  </si>
  <si>
    <t>Q 2 Quantity</t>
  </si>
  <si>
    <t>Q 3 Quantity</t>
  </si>
  <si>
    <t>Q 4 Quantity</t>
  </si>
  <si>
    <t>Total Quantity</t>
  </si>
  <si>
    <t>Fuel Units</t>
  </si>
  <si>
    <t>Other (specify)</t>
  </si>
  <si>
    <t>Total Mobile Equipment Combustion</t>
  </si>
  <si>
    <t>Annual black liquor production (tonnes)</t>
  </si>
  <si>
    <t>Emissions (tonnes)</t>
  </si>
  <si>
    <t>Conversion factor from kg to tonnes.</t>
  </si>
  <si>
    <t>Average of quarterly determinations of chemical oxygen demand of the wastewater (kg/m3).</t>
  </si>
  <si>
    <t>Average of quarterly determinations of five-day biochemical oxygen demand of the wastewater (kg/m3).</t>
  </si>
  <si>
    <t>Methane correction factor for anaerobic decay (0-1.0) from Table 14-1.</t>
  </si>
  <si>
    <t>Average Quarterly determination of Nitrogen in effluent (kgN/m3)</t>
  </si>
  <si>
    <t xml:space="preserve">Conversion factor from kg to tonnes </t>
  </si>
  <si>
    <t>Calculated Emissions of N2O (tonnes per year)</t>
  </si>
  <si>
    <t>Emissions in tonnes CO2e</t>
  </si>
  <si>
    <t>Methane generation capacity (B = 0.25 kg CH4/kg COD).</t>
  </si>
  <si>
    <t>Methane generation capacity (B = 0.06 kg CH4/kg BOD5).</t>
  </si>
  <si>
    <t>Calculated Emissions of CH4 (tonnes per year) using COD</t>
  </si>
  <si>
    <t>Calculated Emissions of CH4 (tonnes per year) using BOD5</t>
  </si>
  <si>
    <t>Others</t>
  </si>
  <si>
    <t>Total</t>
  </si>
  <si>
    <t>Tonnes</t>
  </si>
  <si>
    <t>• General stationary combustion</t>
  </si>
  <si>
    <t>• Petroleum and natural gas production and natural gas processing</t>
  </si>
  <si>
    <t>• Pulp and paper</t>
  </si>
  <si>
    <t>• Coal storage</t>
  </si>
  <si>
    <t>• Electricity generation</t>
  </si>
  <si>
    <t>• Cement production</t>
  </si>
  <si>
    <t>• Natural gas transmission</t>
  </si>
  <si>
    <t>• Underground coal mining</t>
  </si>
  <si>
    <t>• Industrial wastewater</t>
  </si>
  <si>
    <t>• Fuel supplier: Petroleum products</t>
  </si>
  <si>
    <t>• Fuel supplier: Natural gas distribution</t>
  </si>
  <si>
    <t>Emitter type</t>
  </si>
  <si>
    <t xml:space="preserve">• Facility </t>
  </si>
  <si>
    <t>• Fuel supplier</t>
  </si>
  <si>
    <t>• n/a</t>
  </si>
  <si>
    <t>non-biomass</t>
  </si>
  <si>
    <t>NSEquation 4.1</t>
  </si>
  <si>
    <t>NSEquation 4-2</t>
  </si>
  <si>
    <t>NSEquation 4-3</t>
  </si>
  <si>
    <t>NSEquation 4-4</t>
  </si>
  <si>
    <t>NSEquation 4-5</t>
  </si>
  <si>
    <t>NSEquation 4-6</t>
  </si>
  <si>
    <t>NSEquation 4-7b</t>
  </si>
  <si>
    <t>NSEquation 4-7a</t>
  </si>
  <si>
    <t xml:space="preserve">Annual clinker production </t>
  </si>
  <si>
    <t>Total emissions</t>
  </si>
  <si>
    <t>Emissions</t>
  </si>
  <si>
    <t xml:space="preserve"> (CO2e tonnes)</t>
  </si>
  <si>
    <t>Organization name</t>
  </si>
  <si>
    <t>Facility location</t>
  </si>
  <si>
    <t>Annual quantity of petroleum products supplied in kilolitres.</t>
  </si>
  <si>
    <t>Information for each entity that requires 3rd party verification to which the person has supplied petroleum products, including the distributor’s own operations:</t>
  </si>
  <si>
    <r>
      <t>Tonnes</t>
    </r>
    <r>
      <rPr>
        <i/>
        <sz val="11"/>
        <rFont val="Times New Roman"/>
        <family val="1"/>
      </rPr>
      <t xml:space="preserve"> (in CO</t>
    </r>
    <r>
      <rPr>
        <i/>
        <vertAlign val="subscript"/>
        <sz val="11"/>
        <rFont val="Times New Roman"/>
        <family val="1"/>
      </rPr>
      <t>2</t>
    </r>
    <r>
      <rPr>
        <i/>
        <sz val="11"/>
        <rFont val="Times New Roman"/>
        <family val="1"/>
      </rPr>
      <t>eq)</t>
    </r>
  </si>
  <si>
    <t>kL</t>
  </si>
  <si>
    <t>tonnes</t>
  </si>
  <si>
    <t>cubic meters</t>
  </si>
  <si>
    <t>Classification</t>
  </si>
  <si>
    <t>Quarterly CH4 destruction at all ventilation and degasification system destruction devices or point of offsite transport (tonnes CH4).</t>
  </si>
  <si>
    <t>Daily CH4 concentration of ventilation gas for the quarter (%, wet basis).</t>
  </si>
  <si>
    <t>Quarterly CO2 emissions from onsite destruction of coal mine gas CH4, where the gas is not a fuel input for energy generation or use (e.g., flaring) (tonnes CO2).</t>
  </si>
  <si>
    <t>Fugitive emissions from cooling units (HFCs)</t>
  </si>
  <si>
    <t>Quarterly CH4 from onsite destruction of CH4, where the gas is not a fuel input for energy generation or use  (tonnes CH4).</t>
  </si>
  <si>
    <t>Net emissions in  tonnes CO2e</t>
  </si>
  <si>
    <t>Destruction efficiency (0-1) mostly 0.99 but 1 if onsite gas is destroyed offsite</t>
  </si>
  <si>
    <t xml:space="preserve"> Annual coal production (tonnes coal).</t>
  </si>
  <si>
    <t>Production</t>
  </si>
  <si>
    <t>Net Quarterly CH4 emissions from all ventilation and degasification systems (tonnes CH4).</t>
  </si>
  <si>
    <t>CH4 Emissions calculations</t>
  </si>
  <si>
    <t>Does the flow rate meter is used and the meter automatically corrects for temperature and pressure?</t>
  </si>
  <si>
    <t>CO2 emissions from destruction of CH4 emissions</t>
  </si>
  <si>
    <t>Measuring temperature (K)</t>
  </si>
  <si>
    <t>Measuring pressure (atm)</t>
  </si>
  <si>
    <t>Total quarterly emissions in tonnes CO2e</t>
  </si>
  <si>
    <t>Quarterly CH4 liberated from a ventilation monitoring point (tonnes CH4)</t>
  </si>
  <si>
    <t>Quarterly CH4 liberated from degasification systems (tonnes CH4)</t>
  </si>
  <si>
    <t>Volumes, composition and properties of emitted gas from ventilation monitoring</t>
  </si>
  <si>
    <t>Volumes, composition and properties of emitted gas from degasification system</t>
  </si>
  <si>
    <t>Number of days in the week that the system is operational at that measurement point.</t>
  </si>
  <si>
    <t>Apr- June</t>
  </si>
  <si>
    <t>Jul-Sept.</t>
  </si>
  <si>
    <t>Oct-Dec.</t>
  </si>
  <si>
    <t>Daily volumetric flow rate for the quarter (cubic meters/min) based on sampling or a flow rate meter.  (Vi)</t>
  </si>
  <si>
    <t>Number of days in the quarter where active ventilation of mining operations ois taking place at the monitoring point (n)</t>
  </si>
  <si>
    <t>Number of monitoring points (m)</t>
  </si>
  <si>
    <t>Daily CH4 concentration of ventilation gas for the quarter (%, wet basis). (Ci)</t>
  </si>
  <si>
    <t>Daily volumetric flow rate for the quarter (cubic meters/min) based on sampling or a flow rate meter. (V)</t>
  </si>
  <si>
    <t>Number of weeks in the quarter which the degasification system is operated (n)</t>
  </si>
  <si>
    <t>Moisture correction factor (MCF)</t>
  </si>
  <si>
    <t>Conversion factor fort temperature/pressure corrected to STP by measuring device</t>
  </si>
  <si>
    <t>Conversion factor for temperature/pressure corrected to STP by measuring device</t>
  </si>
  <si>
    <t>Sulphur hexafluoride</t>
  </si>
  <si>
    <t xml:space="preserve">Annual Emissions </t>
  </si>
  <si>
    <t>(mt CO2/year)</t>
  </si>
  <si>
    <t>(mt CO2e/year)</t>
  </si>
  <si>
    <t>Perfluorocarbons</t>
  </si>
  <si>
    <t>O2</t>
  </si>
  <si>
    <t>Combustion only</t>
  </si>
  <si>
    <t>Combustion and process emissions</t>
  </si>
  <si>
    <t>process emissions only</t>
  </si>
  <si>
    <t>Worksheet</t>
  </si>
  <si>
    <t>GHG Summary</t>
  </si>
  <si>
    <t>Additional Comments</t>
  </si>
  <si>
    <t>Reference</t>
  </si>
  <si>
    <t>Do not alter the information in this worksheet.</t>
  </si>
  <si>
    <t>B</t>
  </si>
  <si>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</si>
  <si>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</si>
  <si>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</si>
  <si>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</si>
  <si>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</si>
  <si>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</si>
  <si>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</si>
  <si>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</si>
  <si>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</si>
  <si>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</si>
  <si>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</si>
  <si>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</si>
  <si>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</si>
  <si>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</si>
  <si>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</si>
  <si>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</si>
  <si>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</si>
  <si>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</si>
  <si>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</si>
  <si>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t>Perfluoromethane</t>
  </si>
  <si>
    <t>Perfluoroethane</t>
  </si>
  <si>
    <t>Perfluoropropane</t>
  </si>
  <si>
    <t>Perfluorobutane</t>
  </si>
  <si>
    <t>Perfluorocyclobutane</t>
  </si>
  <si>
    <t>Perfluoropentane</t>
  </si>
  <si>
    <t>Perfluorohexane</t>
  </si>
  <si>
    <t>Perfluorodecalin</t>
  </si>
  <si>
    <t>Perfluorocyclopropane</t>
  </si>
  <si>
    <r>
      <t>Volume of waste water treated  in m</t>
    </r>
    <r>
      <rPr>
        <sz val="9"/>
        <color theme="1"/>
        <rFont val="Times New Roman"/>
        <family val="1"/>
      </rPr>
      <t>3</t>
    </r>
    <r>
      <rPr>
        <sz val="10"/>
        <color theme="1"/>
        <rFont val="Times New Roman"/>
        <family val="1"/>
      </rPr>
      <t>/yr</t>
    </r>
  </si>
  <si>
    <t>Fuel (add rows if necessary)</t>
  </si>
  <si>
    <t xml:space="preserve"> Biomass fraction of feedstock that entered a fractionation facility and is co-processed </t>
  </si>
  <si>
    <t>Carbon share</t>
  </si>
  <si>
    <t>Density (tonnes/kL)</t>
  </si>
  <si>
    <t>QUANTITIES</t>
  </si>
  <si>
    <t>Ratio of the boiler’s design rated heat input capacity to its design rated steam output capacity (GJ/tonne steam)</t>
  </si>
  <si>
    <t>NSEquation 4-8</t>
  </si>
  <si>
    <t>NSEquation 4-9</t>
  </si>
  <si>
    <t>NSEquation 4-10</t>
  </si>
  <si>
    <t>NSEquation 4-11</t>
  </si>
  <si>
    <t>NSEquation 4-12</t>
  </si>
  <si>
    <t>NSEquation 4-13</t>
  </si>
  <si>
    <t>NSEquation 4-14</t>
  </si>
  <si>
    <t>NSEquation 4-15</t>
  </si>
  <si>
    <t>NSEquation 4-15a</t>
  </si>
  <si>
    <t>NSEquation 4-16</t>
  </si>
  <si>
    <t>NSEquation 4-17</t>
  </si>
  <si>
    <t>NSEquation 4-18</t>
  </si>
  <si>
    <t>NSEquation 4-19</t>
  </si>
  <si>
    <t>NSEquation 4-20</t>
  </si>
  <si>
    <t>Biomass/ biogenic fraction of mixed fuels (use 1 for biomass fuels)</t>
  </si>
  <si>
    <t>Mass of additional carbon present in ash not associated to solid fuel e.g. Powdered Activated Carbon</t>
  </si>
  <si>
    <t>Biomass with steam production</t>
  </si>
  <si>
    <t>Type of sources of emissions measured</t>
  </si>
  <si>
    <r>
      <t>CO</t>
    </r>
    <r>
      <rPr>
        <sz val="9"/>
        <color theme="1"/>
        <rFont val="Times New Roman"/>
        <family val="1"/>
      </rPr>
      <t>2</t>
    </r>
    <r>
      <rPr>
        <sz val="13"/>
        <color theme="1"/>
        <rFont val="Times New Roman"/>
        <family val="1"/>
      </rPr>
      <t xml:space="preserve"> from biomass</t>
    </r>
  </si>
  <si>
    <t>Number of times procedure for missing data is used</t>
  </si>
  <si>
    <t>FUEL PROPERTIES</t>
  </si>
  <si>
    <t>Reporting only</t>
  </si>
  <si>
    <t>Fraction of petroleum product that is blended biomass based-fuel if any</t>
  </si>
  <si>
    <t>TOTAL EMISSIONS</t>
  </si>
  <si>
    <t>Annual weighted average Carbon Content (tonnes of carbon/Rm3)</t>
  </si>
  <si>
    <t>mixed</t>
  </si>
  <si>
    <t>Fraction of biomass portion of natural gas</t>
  </si>
  <si>
    <t>Annual quantity of natural gas produced by distributor or received by the distributor at its custody transfer stations, expressed in GJ.</t>
  </si>
  <si>
    <t>Annual quantity of natural  gas derived from biomass or gas that does not contain any carbon in GJ</t>
  </si>
  <si>
    <t>FUEL INFORMATION</t>
  </si>
  <si>
    <t>Annual weighted average Carbon Content (tonnes of carbon/GJ)</t>
  </si>
  <si>
    <t>Annual weighted Average High Heating Value  or default HHV from Table 10-2    (GJ/m3)</t>
  </si>
  <si>
    <t>CO2e Calculation</t>
  </si>
  <si>
    <t>TOTAL</t>
  </si>
  <si>
    <t>Total Emission</t>
  </si>
  <si>
    <r>
      <t>CO</t>
    </r>
    <r>
      <rPr>
        <sz val="9"/>
        <color theme="1"/>
        <rFont val="Times New Roman"/>
        <family val="1"/>
      </rPr>
      <t>2</t>
    </r>
    <r>
      <rPr>
        <sz val="12"/>
        <color theme="1"/>
        <rFont val="Times New Roman"/>
        <family val="1"/>
      </rPr>
      <t>e</t>
    </r>
    <r>
      <rPr>
        <sz val="13"/>
        <color theme="1"/>
        <rFont val="Times New Roman"/>
        <family val="1"/>
      </rPr>
      <t xml:space="preserve"> from non-biomass</t>
    </r>
  </si>
  <si>
    <t>Annual quantity of natural gas produced by distributer or received by the distributer at its custody transfer stations, expressed in Rm3.</t>
  </si>
  <si>
    <t>Calcination of raw materials</t>
  </si>
  <si>
    <r>
      <t>Make up quantity of Na</t>
    </r>
    <r>
      <rPr>
        <sz val="8"/>
        <color theme="1"/>
        <rFont val="Times New Roman"/>
        <family val="1"/>
      </rPr>
      <t>2</t>
    </r>
    <r>
      <rPr>
        <sz val="11"/>
        <color theme="1"/>
        <rFont val="Times New Roman"/>
        <family val="1"/>
      </rPr>
      <t>CO</t>
    </r>
    <r>
      <rPr>
        <sz val="8"/>
        <color theme="1"/>
        <rFont val="Times New Roman"/>
        <family val="1"/>
      </rPr>
      <t>3</t>
    </r>
    <r>
      <rPr>
        <sz val="11"/>
        <color theme="1"/>
        <rFont val="Times New Roman"/>
        <family val="1"/>
      </rPr>
      <t xml:space="preserve"> used in calendar year (tonnes/year)</t>
    </r>
  </si>
  <si>
    <r>
      <t>Make up quantity of CaCO</t>
    </r>
    <r>
      <rPr>
        <sz val="8"/>
        <color theme="1"/>
        <rFont val="Times New Roman"/>
        <family val="1"/>
      </rPr>
      <t>3</t>
    </r>
    <r>
      <rPr>
        <sz val="11"/>
        <color theme="1"/>
        <rFont val="Times New Roman"/>
        <family val="1"/>
      </rPr>
      <t xml:space="preserve"> used in calendar year (tonnes/year)</t>
    </r>
  </si>
  <si>
    <t>Moisture content of the gas emitted during the measurement period, volumetric basis (cm3water/ cm3 emitted gas). (fH2Oi)</t>
  </si>
  <si>
    <t>Moisture content of the gas emitted during the measurement period, volumetric basis (cm3water/ cm3 emitted gas). (fH2O)</t>
  </si>
  <si>
    <t>• Equipment related to natural gas production and processing</t>
  </si>
  <si>
    <t>• Equipment related to the transmssion of electricity</t>
  </si>
  <si>
    <t>Name and type of sorbent</t>
  </si>
  <si>
    <t>Molecular weight of sorbent</t>
  </si>
  <si>
    <r>
      <rPr>
        <i/>
        <sz val="11"/>
        <color theme="1"/>
        <rFont val="Times New Roman"/>
        <family val="1"/>
      </rPr>
      <t>S</t>
    </r>
    <r>
      <rPr>
        <sz val="11"/>
        <color theme="1"/>
        <rFont val="Times New Roman"/>
        <family val="1"/>
      </rPr>
      <t>, Quantity of sorbent used in reporting year (tonnes)</t>
    </r>
  </si>
  <si>
    <r>
      <rPr>
        <i/>
        <sz val="11"/>
        <color theme="1"/>
        <rFont val="Times New Roman"/>
        <family val="1"/>
      </rPr>
      <t>R</t>
    </r>
    <r>
      <rPr>
        <sz val="11"/>
        <color theme="1"/>
        <rFont val="Times New Roman"/>
        <family val="1"/>
      </rPr>
      <t>, Ratio of moles of CO</t>
    </r>
    <r>
      <rPr>
        <sz val="8"/>
        <color theme="1"/>
        <rFont val="Times New Roman"/>
        <family val="1"/>
      </rPr>
      <t xml:space="preserve">2  </t>
    </r>
    <r>
      <rPr>
        <sz val="11"/>
        <color theme="1"/>
        <rFont val="Times New Roman"/>
        <family val="1"/>
      </rPr>
      <t>released upon capture of one mole of acid gas</t>
    </r>
  </si>
  <si>
    <r>
      <t>Total CO</t>
    </r>
    <r>
      <rPr>
        <sz val="8"/>
        <color theme="1"/>
        <rFont val="Times New Roman"/>
        <family val="1"/>
      </rPr>
      <t>2</t>
    </r>
    <r>
      <rPr>
        <sz val="11"/>
        <color theme="1"/>
        <rFont val="Times New Roman"/>
        <family val="1"/>
      </rPr>
      <t xml:space="preserve"> emissions from make up chemicals (tonnes/year)</t>
    </r>
  </si>
  <si>
    <r>
      <t>Conversion factor-kg N</t>
    </r>
    <r>
      <rPr>
        <sz val="8"/>
        <color theme="1"/>
        <rFont val="Times New Roman"/>
        <family val="1"/>
      </rPr>
      <t>2</t>
    </r>
    <r>
      <rPr>
        <sz val="10"/>
        <color theme="1"/>
        <rFont val="Times New Roman"/>
        <family val="1"/>
      </rPr>
      <t>O-N to kg N</t>
    </r>
    <r>
      <rPr>
        <sz val="8"/>
        <color theme="1"/>
        <rFont val="Times New Roman"/>
        <family val="1"/>
      </rPr>
      <t>2</t>
    </r>
    <r>
      <rPr>
        <sz val="10"/>
        <color theme="1"/>
        <rFont val="Times New Roman"/>
        <family val="1"/>
      </rPr>
      <t xml:space="preserve">O </t>
    </r>
  </si>
  <si>
    <r>
      <t>Emission factor for N</t>
    </r>
    <r>
      <rPr>
        <sz val="8"/>
        <color theme="1"/>
        <rFont val="Times New Roman"/>
        <family val="1"/>
      </rPr>
      <t>2</t>
    </r>
    <r>
      <rPr>
        <sz val="10"/>
        <color theme="1"/>
        <rFont val="Times New Roman"/>
        <family val="1"/>
      </rPr>
      <t>O from discharged wastewater (kg N2O-N/kgN)</t>
    </r>
  </si>
  <si>
    <t xml:space="preserve">Coal bed methane produced water emissions </t>
  </si>
  <si>
    <t xml:space="preserve"> Other venting emission sources.</t>
  </si>
  <si>
    <t xml:space="preserve"> Other fugitive emission sources.</t>
  </si>
  <si>
    <t>Pipeline flaring</t>
  </si>
  <si>
    <t>Flares</t>
  </si>
  <si>
    <t>Flare stacks.</t>
  </si>
  <si>
    <t>Flaring</t>
  </si>
  <si>
    <t>Natural gas pneumatic continuous high-bleed device venting.</t>
  </si>
  <si>
    <t xml:space="preserve">Natural gas-driven pneumatic pump venting. </t>
  </si>
  <si>
    <t xml:space="preserve">Natural gas pneumatic continuous low-bleed device venting. </t>
  </si>
  <si>
    <t xml:space="preserve">Natural gas pneumatic intermittent (low and high) bleed device venting. </t>
  </si>
  <si>
    <t xml:space="preserve">Blowdown vent stacks. </t>
  </si>
  <si>
    <t xml:space="preserve">Centrifugal compressor venting. </t>
  </si>
  <si>
    <t xml:space="preserve">Reciprocating compressor venting. </t>
  </si>
  <si>
    <t>Dehydrator vents.</t>
  </si>
  <si>
    <t xml:space="preserve">Well venting for liquids unloading. </t>
  </si>
  <si>
    <t>Gas well venting during well completions or workovers.</t>
  </si>
  <si>
    <t xml:space="preserve">Acid gas removal venting or incineration process. </t>
  </si>
  <si>
    <t xml:space="preserve">Associated gas venting and flaring. </t>
  </si>
  <si>
    <t>Gathering pipeline fugitive equipment leaks</t>
  </si>
  <si>
    <t xml:space="preserve">Gathering pipeline fugitive equipment leaks.  </t>
  </si>
  <si>
    <t>station equipment leaks</t>
  </si>
  <si>
    <t xml:space="preserve">Compressor fugitive equipment leaks from valves, connectors, open ended lines, pressure relief valves and meters. </t>
  </si>
  <si>
    <t>Above grade meters and regulators and associated equipment at custody transfer meter regulating stations, including fugitive equipment leaks from connectors, block valves, control valves, pressure relief valves, orifice meters, regulators, and open ended lines.</t>
  </si>
  <si>
    <t xml:space="preserve">Third party line hits. </t>
  </si>
  <si>
    <t xml:space="preserve">Production and processing storage tanks. </t>
  </si>
  <si>
    <t xml:space="preserve">Transmission storage tanks </t>
  </si>
  <si>
    <t xml:space="preserve">Well testing venting and flaring. </t>
  </si>
  <si>
    <t>Pipeline belowground meters and regulators and valve fugitives.</t>
  </si>
  <si>
    <t xml:space="preserve">Reciprocating compressors. </t>
  </si>
  <si>
    <t>Other venting emission sources</t>
  </si>
  <si>
    <t xml:space="preserve">Acid gas removal venting or incineration. </t>
  </si>
  <si>
    <t xml:space="preserve">Dehydrator vents. </t>
  </si>
  <si>
    <t xml:space="preserve">Blowdown vent stacks </t>
  </si>
  <si>
    <t xml:space="preserve">Centrifugal compressors. </t>
  </si>
  <si>
    <t xml:space="preserve"> Reciprocating compressor venting.</t>
  </si>
  <si>
    <t xml:space="preserve">Compressor station flaring. </t>
  </si>
  <si>
    <t>Fugitive equipment leaks from: valves, connectors, open ended lines, pressure relief valves and meters</t>
  </si>
  <si>
    <t>Fugitive equipment leaks from valves, connectors, open ended lines, pressure relief valves, pumps, flanges, and other fugitive equipment leak sources (such as instruments, loading arms, stuffing boxes, compressor seals, dump lever arms, and breather capsvalves</t>
  </si>
  <si>
    <t>Flare stacks</t>
  </si>
  <si>
    <t>Venting</t>
  </si>
  <si>
    <t xml:space="preserve">Above grade meters and regulators and associated equipment at non-custody transfer meter-regulating stations, including station equipment leaks. </t>
  </si>
  <si>
    <t>Third party line hits.</t>
  </si>
  <si>
    <t xml:space="preserve">Transmission storage tanks. </t>
  </si>
  <si>
    <t>Other fugitive emission sources.</t>
  </si>
  <si>
    <t xml:space="preserve">Other fugitive emission sources </t>
  </si>
  <si>
    <t>(1)    Facility- and company-specific emission factors or emissions information, as appropriate, used in place of Table 12‑1 to Table 12‑5.</t>
  </si>
  <si>
    <t>(2)    Count of natural gas pneumatic continuous high-bleed devices.</t>
  </si>
  <si>
    <t>(3)    Count of natural gas pneumatic continuous low-bleed devices.</t>
  </si>
  <si>
    <t>(4)    Count of natural gas pneumatic intermittent (low and high) bleed devices.</t>
  </si>
  <si>
    <t>(5)    Count of natural gas-driven pneumatic pumps.</t>
  </si>
  <si>
    <t>(6)    Count of third party line hits</t>
  </si>
  <si>
    <t>(i)   Engineering distribution of number of line hits by volume of gas released by hit</t>
  </si>
  <si>
    <t>(7)    Total pipeline length.</t>
  </si>
  <si>
    <t>(8)    For each dehydrator unit report the following:</t>
  </si>
  <si>
    <t>(i)   Glycol dehydrators:</t>
  </si>
  <si>
    <t>(ii) Desiccant dehydrators:</t>
  </si>
  <si>
    <t>(A)              The number of desiccant dehydrators operated.</t>
  </si>
  <si>
    <t>(9)    For each compressor report the following:</t>
  </si>
  <si>
    <t>(i)   Type of compressor whether reciprocating, centrifugal dry seal, or centrifugal wet seal.</t>
  </si>
  <si>
    <t>(ii) Compressor driver capacity in horsepower.</t>
  </si>
  <si>
    <t>(iii)      Number of blowdowns per year.</t>
  </si>
  <si>
    <t>(iv)       Operating mode(s) during the year (i.e., operating, not operating and pressurized or not operating and depressurized).</t>
  </si>
  <si>
    <t>(v) Number of compressor starts per year.</t>
  </si>
  <si>
    <t>(10) For fugitive equipment leaks and population-count/emission-factor sources, using emission factors for estimating emissions in 12.3(g) and (h), report the following:</t>
  </si>
  <si>
    <t>(i)   Component count for each source type for which an emission factor is provided in Tables Table 12‑1, Table 12‑2 or Table 12‑3, Table 12‑4 or Table 12‑5 in this document. Current processing and instrumentation drawings (P&amp;ID) may be used for the source of component counts for all years.</t>
  </si>
  <si>
    <t>(ii) Total counts of leaks found in leak detection surveys by type of leak source for which an emission factor is provided.</t>
  </si>
  <si>
    <t>(11) For natural gas distribution, report the following, in addition to other requirements:</t>
  </si>
  <si>
    <t>(i)   The number of custody transfer meter-regulating stations.</t>
  </si>
  <si>
    <t>(ii) The number of non-custody transfer meter-regulating stations.</t>
  </si>
  <si>
    <t>(12) Identification (including geographic coordinates) of any facility that was above 1,000 tonnes of greenhouse gas emissions in the previous year that was:</t>
  </si>
  <si>
    <t>(i)   Acquired during the reporting year;</t>
  </si>
  <si>
    <t>(ii) Sold, decommissioned, or shut-in during the reporting year; and,</t>
  </si>
  <si>
    <t>(iii)      The greenhouse gas emissions for the facility in the previous year.</t>
  </si>
  <si>
    <t>(iv)       The purchaser or seller, as appropriate.</t>
  </si>
  <si>
    <t>Fugitive equipment leaks from valves, connectors, open ended lines, pressure relief valves and meters</t>
  </si>
  <si>
    <t>Storage tanks.</t>
  </si>
  <si>
    <t>Enhanced oil recovery (EOR) injection pump blowdown.</t>
  </si>
  <si>
    <t xml:space="preserve"> Hydrocarbon liquids dissolved CO2 from flashing</t>
  </si>
  <si>
    <t xml:space="preserve"> Produced water dissolved CO2 </t>
  </si>
  <si>
    <t>Fugitive equipment leaks from valves, pump seals, connectors, vapour recovery compressors, and other equipment leak sources</t>
  </si>
  <si>
    <t>Service line fugitive equipment leaks</t>
  </si>
  <si>
    <t>Pipeline main fugitive equipment leaks</t>
  </si>
  <si>
    <t>Meters, regulators, and associated equipment at above grade custody transfer metering regulating stations, including fugitive equipment leaks from connectors, block valves, control valves, pressure relief valves, orifice meters, regulators, and open- ended lines</t>
  </si>
  <si>
    <t>Meters, regulators, and associated equipment at above grade non custody transfer metering-regulating stations, including fugitive equipment leaks from connectors, block valves, control valves, pressure relief valves, orifice meters, regulators, and open- ended lines.</t>
  </si>
  <si>
    <t xml:space="preserve">Equipment leaks from vaults at below grade metering-regulating stations. </t>
  </si>
  <si>
    <t>Meters, regulators, and associated equipment at above grade metering-regulating stations.</t>
  </si>
  <si>
    <t xml:space="preserve">Third party line hits </t>
  </si>
  <si>
    <t>Total GHG emissions from equipment related to NG production, processing, transmission, distribution and storage</t>
  </si>
  <si>
    <r>
      <t>(A)              The number of glycol dehydrators less than and greater than or equal to 11,328 Sm</t>
    </r>
    <r>
      <rPr>
        <vertAlign val="superscript"/>
        <sz val="9"/>
        <color theme="1"/>
        <rFont val="Times New Roman"/>
        <family val="1"/>
      </rPr>
      <t>3</t>
    </r>
    <r>
      <rPr>
        <sz val="9"/>
        <color theme="1"/>
        <rFont val="Times New Roman"/>
        <family val="1"/>
      </rPr>
      <t>/day operated</t>
    </r>
  </si>
  <si>
    <t>Annual reporting amount (tonnes)</t>
  </si>
  <si>
    <t>CaCO3</t>
  </si>
  <si>
    <t>CO2e from non-biomass natural gas distributed in Nova Scotia</t>
  </si>
  <si>
    <t>Default CO2  emission factor or distributer -specific CO2 emission factor  (tonnes-CO2/Rm3)</t>
  </si>
  <si>
    <t>Default CH4 factor           (gCH4/m3)(Table 4-4, 4-5)</t>
  </si>
  <si>
    <t>Default N2O factor (gN2O/m3) (Table 4-4, 4-5)</t>
  </si>
  <si>
    <r>
      <rPr>
        <i/>
        <sz val="11"/>
        <color theme="1"/>
        <rFont val="Times New Roman"/>
        <family val="1"/>
      </rPr>
      <t>i</t>
    </r>
    <r>
      <rPr>
        <sz val="11"/>
        <color theme="1"/>
        <rFont val="Times New Roman"/>
        <family val="1"/>
      </rPr>
      <t xml:space="preserve"> Annual quantity of natural gas, </t>
    </r>
    <r>
      <rPr>
        <sz val="11"/>
        <color rgb="FFFF0000"/>
        <rFont val="Times New Roman"/>
        <family val="1"/>
      </rPr>
      <t>excluding any natural gas derived from biomass</t>
    </r>
    <r>
      <rPr>
        <sz val="11"/>
        <color theme="1"/>
        <rFont val="Times New Roman"/>
        <family val="1"/>
      </rPr>
      <t xml:space="preserve">, received by the distributor at its custody transfer stations, expressed in Rm3. </t>
    </r>
  </si>
  <si>
    <r>
      <rPr>
        <i/>
        <sz val="11"/>
        <color theme="1"/>
        <rFont val="Times New Roman"/>
        <family val="1"/>
      </rPr>
      <t>fuel</t>
    </r>
    <r>
      <rPr>
        <sz val="11"/>
        <color theme="1"/>
        <rFont val="Times New Roman"/>
        <family val="1"/>
      </rPr>
      <t xml:space="preserve">1: Annual quantity of natural gas, excluding any natural gas derived from biomass or gas that does not contain any carbon, </t>
    </r>
    <r>
      <rPr>
        <i/>
        <sz val="11"/>
        <color rgb="FFFF0000"/>
        <rFont val="Times New Roman"/>
        <family val="1"/>
      </rPr>
      <t>put into storage</t>
    </r>
    <r>
      <rPr>
        <sz val="11"/>
        <color theme="1"/>
        <rFont val="Times New Roman"/>
        <family val="1"/>
      </rPr>
      <t xml:space="preserve"> after the custody transfer station during the calendar year, expressed in Rm3.</t>
    </r>
  </si>
  <si>
    <r>
      <rPr>
        <i/>
        <sz val="11"/>
        <color theme="1"/>
        <rFont val="Times New Roman"/>
        <family val="1"/>
      </rPr>
      <t>fuel2:</t>
    </r>
    <r>
      <rPr>
        <sz val="11"/>
        <color theme="1"/>
        <rFont val="Times New Roman"/>
        <family val="1"/>
      </rPr>
      <t xml:space="preserve">Annual quantity of natural gas, excluding any natural gas derived from biomass or gas that does not contain any carbon, that is </t>
    </r>
    <r>
      <rPr>
        <i/>
        <sz val="11"/>
        <color rgb="FFFF0000"/>
        <rFont val="Times New Roman"/>
        <family val="1"/>
      </rPr>
      <t>taken out</t>
    </r>
    <r>
      <rPr>
        <sz val="11"/>
        <color theme="1"/>
        <rFont val="Times New Roman"/>
        <family val="1"/>
      </rPr>
      <t xml:space="preserve"> of storage after the custody transfer station during the calendar year, expressed in Rm3.</t>
    </r>
  </si>
  <si>
    <r>
      <t xml:space="preserve">   </t>
    </r>
    <r>
      <rPr>
        <u/>
        <sz val="11"/>
        <color theme="1"/>
        <rFont val="Times New Roman"/>
        <family val="1"/>
      </rPr>
      <t xml:space="preserve"> CO2_</t>
    </r>
    <r>
      <rPr>
        <i/>
        <u/>
        <sz val="11"/>
        <color theme="1"/>
        <rFont val="Times New Roman"/>
        <family val="1"/>
      </rPr>
      <t>i</t>
    </r>
    <r>
      <rPr>
        <u/>
        <sz val="11"/>
        <color theme="1"/>
        <rFont val="Times New Roman"/>
        <family val="1"/>
      </rPr>
      <t xml:space="preserve"> </t>
    </r>
    <r>
      <rPr>
        <sz val="11"/>
        <color theme="1"/>
        <rFont val="Times New Roman"/>
        <family val="1"/>
      </rPr>
      <t xml:space="preserve">                               Annual CO</t>
    </r>
    <r>
      <rPr>
        <vertAlign val="subscript"/>
        <sz val="11"/>
        <color theme="1"/>
        <rFont val="Times New Roman"/>
        <family val="1"/>
      </rPr>
      <t>2</t>
    </r>
    <r>
      <rPr>
        <sz val="11"/>
        <color theme="1"/>
        <rFont val="Times New Roman"/>
        <family val="1"/>
      </rPr>
      <t xml:space="preserve"> emissions from the complete combustion of the natural gas received by the distributer at its custody transfer stations, (tonnes)</t>
    </r>
  </si>
  <si>
    <r>
      <t xml:space="preserve">     </t>
    </r>
    <r>
      <rPr>
        <u/>
        <sz val="11"/>
        <color theme="1"/>
        <rFont val="Times New Roman"/>
        <family val="1"/>
      </rPr>
      <t>CO2_</t>
    </r>
    <r>
      <rPr>
        <i/>
        <u/>
        <sz val="11"/>
        <color theme="1"/>
        <rFont val="Times New Roman"/>
        <family val="1"/>
      </rPr>
      <t>j</t>
    </r>
    <r>
      <rPr>
        <sz val="11"/>
        <color theme="1"/>
        <rFont val="Times New Roman"/>
        <family val="1"/>
      </rPr>
      <t xml:space="preserve">                  Annual CO</t>
    </r>
    <r>
      <rPr>
        <vertAlign val="subscript"/>
        <sz val="11"/>
        <color theme="1"/>
        <rFont val="Times New Roman"/>
        <family val="1"/>
      </rPr>
      <t>2</t>
    </r>
    <r>
      <rPr>
        <sz val="11"/>
        <color theme="1"/>
        <rFont val="Times New Roman"/>
        <family val="1"/>
      </rPr>
      <t xml:space="preserve"> emissions from the complete combustion of the natural gas that is distributed to another distributer or exported out of Nova Scotia, (tonnes).</t>
    </r>
  </si>
  <si>
    <r>
      <rPr>
        <u/>
        <sz val="11"/>
        <color theme="1"/>
        <rFont val="Times New Roman"/>
        <family val="1"/>
      </rPr>
      <t>CO2_</t>
    </r>
    <r>
      <rPr>
        <i/>
        <u/>
        <sz val="11"/>
        <color theme="1"/>
        <rFont val="Times New Roman"/>
        <family val="1"/>
      </rPr>
      <t>l</t>
    </r>
    <r>
      <rPr>
        <i/>
        <sz val="11"/>
        <color theme="1"/>
        <rFont val="Times New Roman"/>
        <family val="1"/>
      </rPr>
      <t xml:space="preserve"> </t>
    </r>
    <r>
      <rPr>
        <sz val="11"/>
        <color theme="1"/>
        <rFont val="Times New Roman"/>
        <family val="1"/>
      </rPr>
      <t xml:space="preserve">                          Annual CO</t>
    </r>
    <r>
      <rPr>
        <vertAlign val="subscript"/>
        <sz val="11"/>
        <color theme="1"/>
        <rFont val="Times New Roman"/>
        <family val="1"/>
      </rPr>
      <t>2</t>
    </r>
    <r>
      <rPr>
        <sz val="11"/>
        <color theme="1"/>
        <rFont val="Times New Roman"/>
        <family val="1"/>
      </rPr>
      <t xml:space="preserve"> emissions that would result from the complete combustion of natural gas that represents the net change in natural gas stored within the calendar year (tonnes).</t>
    </r>
  </si>
  <si>
    <r>
      <t>Total annual CO2 emissions          CO2_</t>
    </r>
    <r>
      <rPr>
        <i/>
        <sz val="11"/>
        <color theme="1"/>
        <rFont val="Times New Roman"/>
        <family val="1"/>
      </rPr>
      <t xml:space="preserve">f </t>
    </r>
    <r>
      <rPr>
        <sz val="11"/>
        <color theme="1"/>
        <rFont val="Times New Roman"/>
        <family val="1"/>
      </rPr>
      <t>= CO2_</t>
    </r>
    <r>
      <rPr>
        <i/>
        <sz val="11"/>
        <color theme="1"/>
        <rFont val="Times New Roman"/>
        <family val="1"/>
      </rPr>
      <t>i</t>
    </r>
    <r>
      <rPr>
        <sz val="11"/>
        <color theme="1"/>
        <rFont val="Times New Roman"/>
        <family val="1"/>
      </rPr>
      <t>- CO2_</t>
    </r>
    <r>
      <rPr>
        <i/>
        <sz val="11"/>
        <color theme="1"/>
        <rFont val="Times New Roman"/>
        <family val="1"/>
      </rPr>
      <t>j</t>
    </r>
    <r>
      <rPr>
        <sz val="11"/>
        <color theme="1"/>
        <rFont val="Times New Roman"/>
        <family val="1"/>
      </rPr>
      <t xml:space="preserve"> - CO2_</t>
    </r>
    <r>
      <rPr>
        <i/>
        <sz val="11"/>
        <color theme="1"/>
        <rFont val="Times New Roman"/>
        <family val="1"/>
      </rPr>
      <t>k</t>
    </r>
    <r>
      <rPr>
        <sz val="11"/>
        <color theme="1"/>
        <rFont val="Times New Roman"/>
        <family val="1"/>
      </rPr>
      <t xml:space="preserve"> - CO2_</t>
    </r>
    <r>
      <rPr>
        <i/>
        <sz val="11"/>
        <color theme="1"/>
        <rFont val="Times New Roman"/>
        <family val="1"/>
      </rPr>
      <t xml:space="preserve">l                            </t>
    </r>
  </si>
  <si>
    <r>
      <t>Annual CH</t>
    </r>
    <r>
      <rPr>
        <vertAlign val="subscript"/>
        <sz val="11"/>
        <color theme="1"/>
        <rFont val="Times New Roman"/>
        <family val="1"/>
      </rPr>
      <t>4</t>
    </r>
    <r>
      <rPr>
        <sz val="11"/>
        <color theme="1"/>
        <rFont val="Times New Roman"/>
        <family val="1"/>
      </rPr>
      <t xml:space="preserve"> emissions in tonnes</t>
    </r>
  </si>
  <si>
    <t>Default CO2 emission factor by province (kg-CO2/GJ)</t>
  </si>
  <si>
    <t>Default CH4 factor (gCH4/GJ)          (Table 4-4, 4-5)</t>
  </si>
  <si>
    <r>
      <t>Default N2O factor (</t>
    </r>
    <r>
      <rPr>
        <i/>
        <sz val="11"/>
        <color theme="1"/>
        <rFont val="Times New Roman"/>
        <family val="1"/>
      </rPr>
      <t>g</t>
    </r>
    <r>
      <rPr>
        <sz val="11"/>
        <color theme="1"/>
        <rFont val="Times New Roman"/>
        <family val="1"/>
      </rPr>
      <t>N2O/GJ) (Table 4-4, 4-5)</t>
    </r>
  </si>
  <si>
    <r>
      <rPr>
        <i/>
        <sz val="11"/>
        <color theme="1"/>
        <rFont val="Times New Roman"/>
        <family val="1"/>
      </rPr>
      <t xml:space="preserve">i </t>
    </r>
    <r>
      <rPr>
        <sz val="11"/>
        <color theme="1"/>
        <rFont val="Times New Roman"/>
        <family val="1"/>
      </rPr>
      <t xml:space="preserve">Annual quantity of natural gas, </t>
    </r>
    <r>
      <rPr>
        <sz val="11"/>
        <color rgb="FFFF0000"/>
        <rFont val="Times New Roman"/>
        <family val="1"/>
      </rPr>
      <t>excluding any natural gas derived from biomass</t>
    </r>
    <r>
      <rPr>
        <sz val="11"/>
        <color theme="1"/>
        <rFont val="Times New Roman"/>
        <family val="1"/>
      </rPr>
      <t>, received by the distributor at its custody transfer stations, expressed in GJ.</t>
    </r>
  </si>
  <si>
    <r>
      <rPr>
        <i/>
        <sz val="11"/>
        <color theme="1"/>
        <rFont val="Times New Roman"/>
        <family val="1"/>
      </rPr>
      <t>fuel</t>
    </r>
    <r>
      <rPr>
        <sz val="11"/>
        <color theme="1"/>
        <rFont val="Times New Roman"/>
        <family val="1"/>
      </rPr>
      <t>1</t>
    </r>
    <r>
      <rPr>
        <i/>
        <sz val="11"/>
        <color theme="1"/>
        <rFont val="Times New Roman"/>
        <family val="1"/>
      </rPr>
      <t>:</t>
    </r>
    <r>
      <rPr>
        <sz val="11"/>
        <color theme="1"/>
        <rFont val="Times New Roman"/>
        <family val="1"/>
      </rPr>
      <t xml:space="preserve">Annual quantity of natural gas, excluding any natural gas derived from biomass or gas that does not contain any carbon, </t>
    </r>
    <r>
      <rPr>
        <i/>
        <sz val="11"/>
        <color rgb="FFFF0000"/>
        <rFont val="Times New Roman"/>
        <family val="1"/>
      </rPr>
      <t>put into storage</t>
    </r>
    <r>
      <rPr>
        <sz val="11"/>
        <color theme="1"/>
        <rFont val="Times New Roman"/>
        <family val="1"/>
      </rPr>
      <t xml:space="preserve"> after the custody transfer station during the calendar year, expressed in GJ.</t>
    </r>
  </si>
  <si>
    <r>
      <rPr>
        <i/>
        <sz val="11"/>
        <color theme="1"/>
        <rFont val="Times New Roman"/>
        <family val="1"/>
      </rPr>
      <t>fuel2:</t>
    </r>
    <r>
      <rPr>
        <sz val="11"/>
        <color theme="1"/>
        <rFont val="Times New Roman"/>
        <family val="1"/>
      </rPr>
      <t xml:space="preserve"> Annual quantity of natural gas, excluding any natural gas derived from biomass or gas that does not contain any carbon, that is </t>
    </r>
    <r>
      <rPr>
        <i/>
        <sz val="11"/>
        <color rgb="FFFF0000"/>
        <rFont val="Times New Roman"/>
        <family val="1"/>
      </rPr>
      <t>taken out</t>
    </r>
    <r>
      <rPr>
        <sz val="11"/>
        <color theme="1"/>
        <rFont val="Times New Roman"/>
        <family val="1"/>
      </rPr>
      <t xml:space="preserve"> of storage after the custody transfer station during the calendar year, expressed in GJ.</t>
    </r>
  </si>
  <si>
    <r>
      <t xml:space="preserve">     </t>
    </r>
    <r>
      <rPr>
        <u/>
        <sz val="11"/>
        <color theme="1"/>
        <rFont val="Times New Roman"/>
        <family val="1"/>
      </rPr>
      <t>CO2_</t>
    </r>
    <r>
      <rPr>
        <i/>
        <u/>
        <sz val="11"/>
        <color theme="1"/>
        <rFont val="Times New Roman"/>
        <family val="1"/>
      </rPr>
      <t>j</t>
    </r>
    <r>
      <rPr>
        <sz val="11"/>
        <color theme="1"/>
        <rFont val="Times New Roman"/>
        <family val="1"/>
      </rPr>
      <t xml:space="preserve">                  Annual CO</t>
    </r>
    <r>
      <rPr>
        <vertAlign val="subscript"/>
        <sz val="11"/>
        <color theme="1"/>
        <rFont val="Times New Roman"/>
        <family val="1"/>
      </rPr>
      <t>2</t>
    </r>
    <r>
      <rPr>
        <sz val="11"/>
        <color theme="1"/>
        <rFont val="Times New Roman"/>
        <family val="1"/>
      </rPr>
      <t xml:space="preserve"> emissions from the complete combustion of the natural gas that is distributed to another distributer or exported out of Nova Scotia, (tonnes)</t>
    </r>
  </si>
  <si>
    <r>
      <rPr>
        <u/>
        <sz val="11"/>
        <color theme="1"/>
        <rFont val="Times New Roman"/>
        <family val="1"/>
      </rPr>
      <t>CO2_</t>
    </r>
    <r>
      <rPr>
        <i/>
        <u/>
        <sz val="11"/>
        <color theme="1"/>
        <rFont val="Times New Roman"/>
        <family val="1"/>
      </rPr>
      <t>l</t>
    </r>
    <r>
      <rPr>
        <i/>
        <sz val="11"/>
        <color theme="1"/>
        <rFont val="Times New Roman"/>
        <family val="1"/>
      </rPr>
      <t xml:space="preserve"> </t>
    </r>
    <r>
      <rPr>
        <sz val="11"/>
        <color theme="1"/>
        <rFont val="Times New Roman"/>
        <family val="1"/>
      </rPr>
      <t xml:space="preserve">                          Annual CO</t>
    </r>
    <r>
      <rPr>
        <vertAlign val="subscript"/>
        <sz val="11"/>
        <color theme="1"/>
        <rFont val="Times New Roman"/>
        <family val="1"/>
      </rPr>
      <t>2</t>
    </r>
    <r>
      <rPr>
        <sz val="11"/>
        <color theme="1"/>
        <rFont val="Times New Roman"/>
        <family val="1"/>
      </rPr>
      <t xml:space="preserve"> emissions that would result from the complete combustion of natural gas that represents the net change in natural gas stored within the calendar year, (tonnes).</t>
    </r>
  </si>
  <si>
    <r>
      <t>Total annual CO2 emissions         CO2_</t>
    </r>
    <r>
      <rPr>
        <i/>
        <sz val="11"/>
        <color theme="1"/>
        <rFont val="Times New Roman"/>
        <family val="1"/>
      </rPr>
      <t xml:space="preserve">f </t>
    </r>
    <r>
      <rPr>
        <sz val="11"/>
        <color theme="1"/>
        <rFont val="Times New Roman"/>
        <family val="1"/>
      </rPr>
      <t>= CO2_</t>
    </r>
    <r>
      <rPr>
        <i/>
        <sz val="11"/>
        <color theme="1"/>
        <rFont val="Times New Roman"/>
        <family val="1"/>
      </rPr>
      <t>i</t>
    </r>
    <r>
      <rPr>
        <sz val="11"/>
        <color theme="1"/>
        <rFont val="Times New Roman"/>
        <family val="1"/>
      </rPr>
      <t>- CO2_</t>
    </r>
    <r>
      <rPr>
        <i/>
        <sz val="11"/>
        <color theme="1"/>
        <rFont val="Times New Roman"/>
        <family val="1"/>
      </rPr>
      <t>j</t>
    </r>
    <r>
      <rPr>
        <sz val="11"/>
        <color theme="1"/>
        <rFont val="Times New Roman"/>
        <family val="1"/>
      </rPr>
      <t xml:space="preserve"> - CO2_</t>
    </r>
    <r>
      <rPr>
        <i/>
        <sz val="11"/>
        <color theme="1"/>
        <rFont val="Times New Roman"/>
        <family val="1"/>
      </rPr>
      <t>k</t>
    </r>
    <r>
      <rPr>
        <sz val="11"/>
        <color theme="1"/>
        <rFont val="Times New Roman"/>
        <family val="1"/>
      </rPr>
      <t xml:space="preserve"> - CO2_</t>
    </r>
    <r>
      <rPr>
        <i/>
        <sz val="11"/>
        <color theme="1"/>
        <rFont val="Times New Roman"/>
        <family val="1"/>
      </rPr>
      <t xml:space="preserve">l                            </t>
    </r>
  </si>
  <si>
    <r>
      <t>sub-TOTAL CO</t>
    </r>
    <r>
      <rPr>
        <sz val="8"/>
        <color theme="1"/>
        <rFont val="Times New Roman"/>
        <family val="1"/>
      </rPr>
      <t>2</t>
    </r>
  </si>
  <si>
    <r>
      <t>TOTAL CALCINATION CO</t>
    </r>
    <r>
      <rPr>
        <b/>
        <sz val="8"/>
        <color theme="1"/>
        <rFont val="Times New Roman"/>
        <family val="1"/>
      </rPr>
      <t>2</t>
    </r>
  </si>
  <si>
    <t>Total Process emisions</t>
  </si>
  <si>
    <t>Total Combustion emissions</t>
  </si>
  <si>
    <t>Reporter's variable input to be used in calculations</t>
  </si>
  <si>
    <t>Calculated values</t>
  </si>
  <si>
    <t>Default data from Tables or provided by reporter with reference</t>
  </si>
  <si>
    <t>Legend</t>
  </si>
  <si>
    <r>
      <t>Input verifier information, when available.  Verification is required if annual GHG emissions are at least 50,000 tonnes for facilities, 200L for petroleum product suppliers and 10,000 tonnes CO</t>
    </r>
    <r>
      <rPr>
        <sz val="9"/>
        <color theme="1"/>
        <rFont val="Times New Roman"/>
        <family val="1"/>
      </rPr>
      <t>2</t>
    </r>
    <r>
      <rPr>
        <sz val="12"/>
        <color theme="1"/>
        <rFont val="Times New Roman"/>
        <family val="1"/>
      </rPr>
      <t>e for natural gas distributers</t>
    </r>
  </si>
  <si>
    <t>Do not input any data into this worksheet except for the sections that require Continuous Emissions Monitoring Systems (CEMS) information.  The GHG Reporting Form will automatically summarize GHG emissions based on information provided in other worksheets.</t>
  </si>
  <si>
    <t>Technical Contact</t>
  </si>
  <si>
    <t>Certifying Official</t>
  </si>
  <si>
    <t>Company Coordinator</t>
  </si>
  <si>
    <t>Public Coordinator</t>
  </si>
  <si>
    <t>Heat input if used in calculations</t>
  </si>
  <si>
    <r>
      <t>Annual N</t>
    </r>
    <r>
      <rPr>
        <sz val="8"/>
        <color theme="1"/>
        <rFont val="Times New Roman"/>
        <family val="1"/>
      </rPr>
      <t>2</t>
    </r>
    <r>
      <rPr>
        <sz val="11"/>
        <color theme="1"/>
        <rFont val="Times New Roman"/>
        <family val="1"/>
      </rPr>
      <t>O emissions in tonnes</t>
    </r>
  </si>
  <si>
    <r>
      <t>Total GHG tonnes CO</t>
    </r>
    <r>
      <rPr>
        <sz val="8"/>
        <color theme="1"/>
        <rFont val="Times New Roman"/>
        <family val="1"/>
      </rPr>
      <t>2</t>
    </r>
    <r>
      <rPr>
        <sz val="11"/>
        <color theme="1"/>
        <rFont val="Times New Roman"/>
        <family val="1"/>
      </rPr>
      <t>e</t>
    </r>
  </si>
  <si>
    <r>
      <t>Total GHG tonnes CO</t>
    </r>
    <r>
      <rPr>
        <sz val="9"/>
        <color theme="1"/>
        <rFont val="Times New Roman"/>
        <family val="1"/>
      </rPr>
      <t>2</t>
    </r>
    <r>
      <rPr>
        <sz val="11"/>
        <color theme="1"/>
        <rFont val="Times New Roman"/>
        <family val="1"/>
      </rPr>
      <t>e</t>
    </r>
  </si>
  <si>
    <t>Input all relevant Company, Facility and Contact information.  Replace and update any pre-filled data, as appropriate. This sheet must be completed manually.</t>
  </si>
  <si>
    <t>REPORTING AMOUNT</t>
  </si>
  <si>
    <t>VERIFICATION AMOUNT</t>
  </si>
  <si>
    <t xml:space="preserve">VERIFICATION AMOUNT </t>
  </si>
  <si>
    <t>Emitter Information</t>
  </si>
  <si>
    <t>Moisture correction factor (MCF) Refer to section 13.3 of QRV standard</t>
  </si>
  <si>
    <t>Using energy based data (GJ)</t>
  </si>
  <si>
    <t>Hydrofluorocarbons from cooling units</t>
  </si>
  <si>
    <t>Total Annual measured CEMS emissions</t>
  </si>
  <si>
    <t>Total General Stationary Combustion Emissions</t>
  </si>
  <si>
    <t>GJ</t>
  </si>
  <si>
    <t>Monthly quantities of clinker produced (tonnes).</t>
  </si>
  <si>
    <t>Monthly total calcium content of clinker, expressed as calcium oxide (CaO) (weight fraction, tonne CaO/tonne clinker).</t>
  </si>
  <si>
    <t>Monthly total magnesium content of clinker, expressed as magnesium oxide (MgO) (weight fraction, tonne MgO/tonne clinker).</t>
  </si>
  <si>
    <t>Monthly non-calcined calcium oxide content of clinker, expressed as CaO (weight fraction, tonne CaO/tonne clinker).</t>
  </si>
  <si>
    <t>Monthly non-calcined magnesium oxide content of clinker, expressed as MgO (weight fraction, tonne MgO/tonne clinker).</t>
  </si>
  <si>
    <t>Monthly quantity of non-carbonate raw materials entering the kiln (tonnes).</t>
  </si>
  <si>
    <t>Quarterly quantity of CKD not recycled back to kilns (tonnes).</t>
  </si>
  <si>
    <t>Quarterly total calcium content of CKD not recycled, expressed as calcium oxide (CaO) (weight fraction, tonne CaO/tonne clinker).</t>
  </si>
  <si>
    <t>Quarterly total magnesium content of CKD not recycled, expressed as magnesium oxide (MgO) (weight fraction, tonne MgO/tonne clinker).</t>
  </si>
  <si>
    <t>Quarterly non-calcined calcium oxide content of CKD not recycled, expressed as CaO (weight fraction, tonne CaO/tonne clinker).</t>
  </si>
  <si>
    <r>
      <t xml:space="preserve">Quarterly non-calcined magnesium oxide content of </t>
    </r>
    <r>
      <rPr>
        <b/>
        <sz val="10"/>
        <color theme="1"/>
        <rFont val="Times New Roman"/>
        <family val="1"/>
      </rPr>
      <t>CKD not recycled</t>
    </r>
    <r>
      <rPr>
        <sz val="10"/>
        <color theme="1"/>
        <rFont val="Times New Roman"/>
        <family val="1"/>
      </rPr>
      <t>, expressed as MgO (weight fraction, tonne MgO/tonne clinker).</t>
    </r>
  </si>
  <si>
    <t>Oxidation of organic carbon</t>
  </si>
  <si>
    <t>m</t>
  </si>
  <si>
    <t>Annual consumption of carbonates (tonnes)</t>
  </si>
  <si>
    <t>select from dropdown list</t>
  </si>
  <si>
    <r>
      <t xml:space="preserve">       </t>
    </r>
    <r>
      <rPr>
        <u/>
        <sz val="11"/>
        <color theme="1"/>
        <rFont val="Times New Roman"/>
        <family val="1"/>
      </rPr>
      <t xml:space="preserve"> CO2_</t>
    </r>
    <r>
      <rPr>
        <i/>
        <u/>
        <sz val="11"/>
        <color theme="1"/>
        <rFont val="Times New Roman"/>
        <family val="1"/>
      </rPr>
      <t>k</t>
    </r>
    <r>
      <rPr>
        <u/>
        <sz val="11"/>
        <color theme="1"/>
        <rFont val="Times New Roman"/>
        <family val="1"/>
      </rPr>
      <t xml:space="preserve"> </t>
    </r>
    <r>
      <rPr>
        <sz val="11"/>
        <color theme="1"/>
        <rFont val="Times New Roman"/>
        <family val="1"/>
      </rPr>
      <t xml:space="preserve">            Annual CO</t>
    </r>
    <r>
      <rPr>
        <vertAlign val="subscript"/>
        <sz val="11"/>
        <color theme="1"/>
        <rFont val="Times New Roman"/>
        <family val="1"/>
      </rPr>
      <t>2</t>
    </r>
    <r>
      <rPr>
        <sz val="11"/>
        <color theme="1"/>
        <rFont val="Times New Roman"/>
        <family val="1"/>
      </rPr>
      <t xml:space="preserve"> emissions that would result from the complete combustion of the natural gas that is distributed to other persons required to verify emissions under the Regulation, (tonnes).</t>
    </r>
  </si>
  <si>
    <r>
      <t xml:space="preserve">       </t>
    </r>
    <r>
      <rPr>
        <u/>
        <sz val="11"/>
        <color theme="1"/>
        <rFont val="Times New Roman"/>
        <family val="1"/>
      </rPr>
      <t xml:space="preserve"> CO2_</t>
    </r>
    <r>
      <rPr>
        <i/>
        <u/>
        <sz val="11"/>
        <color theme="1"/>
        <rFont val="Times New Roman"/>
        <family val="1"/>
      </rPr>
      <t>k</t>
    </r>
    <r>
      <rPr>
        <u/>
        <sz val="11"/>
        <color theme="1"/>
        <rFont val="Times New Roman"/>
        <family val="1"/>
      </rPr>
      <t xml:space="preserve"> </t>
    </r>
    <r>
      <rPr>
        <sz val="11"/>
        <color theme="1"/>
        <rFont val="Times New Roman"/>
        <family val="1"/>
      </rPr>
      <t xml:space="preserve">            Annual CO</t>
    </r>
    <r>
      <rPr>
        <vertAlign val="subscript"/>
        <sz val="11"/>
        <color theme="1"/>
        <rFont val="Times New Roman"/>
        <family val="1"/>
      </rPr>
      <t>2</t>
    </r>
    <r>
      <rPr>
        <sz val="11"/>
        <color theme="1"/>
        <rFont val="Times New Roman"/>
        <family val="1"/>
      </rPr>
      <t xml:space="preserve"> emissions that would result from the complete combustion of the natural gas that is distributed to other persons required to  verify emissions under the Regulation (tonnes)</t>
    </r>
  </si>
  <si>
    <t>Any additional comments may be entered here, including: 1. More descriptive information of the data provided, 2. Information on any GHG related activity that is not covered by the worksheet and 3. Any gaps in the data provided</t>
  </si>
  <si>
    <t>Other GHG Specified Activities</t>
  </si>
  <si>
    <t>General Stationary Combustion</t>
  </si>
  <si>
    <t>General Reporter Information</t>
  </si>
  <si>
    <t>Detailed Instructions</t>
  </si>
  <si>
    <t>Date Prepared</t>
  </si>
  <si>
    <t>Reporting Period Start</t>
  </si>
  <si>
    <t>Reporting Period End</t>
  </si>
  <si>
    <t>Contractor Contact</t>
  </si>
  <si>
    <t>Trade Name</t>
  </si>
  <si>
    <t>Business Number Assigned by Canada Revenue Agency</t>
  </si>
  <si>
    <t>Facility Name</t>
  </si>
  <si>
    <t>NPRI ID Assigned by Federal Department of Environment</t>
  </si>
  <si>
    <t>Primary NAICS Code</t>
  </si>
  <si>
    <t>Secondary NAICS Code</t>
  </si>
  <si>
    <t>Tertiary NAICS Code</t>
  </si>
  <si>
    <t>Specified GHG Activities Associated</t>
  </si>
  <si>
    <t>Verifier Information</t>
  </si>
  <si>
    <t>Company Name</t>
  </si>
  <si>
    <t>Cement Production</t>
  </si>
  <si>
    <t>Pulp and Paper</t>
  </si>
  <si>
    <t>Coal Storage Fugitive Emissions</t>
  </si>
  <si>
    <t>Industrial Water Treatment</t>
  </si>
  <si>
    <t>Electricity Generation</t>
  </si>
  <si>
    <t>Underground Coal Mining</t>
  </si>
  <si>
    <t>Equipment Related to Electricity Transmission</t>
  </si>
  <si>
    <t>Equipment Related to Natural Gas Production, Processing, Distribution, Storage</t>
  </si>
  <si>
    <t>Petroleum Product Supplier</t>
  </si>
  <si>
    <t>Natural Gas Distributer</t>
  </si>
  <si>
    <t>Additional Information</t>
  </si>
  <si>
    <t xml:space="preserve">Fuel Information </t>
  </si>
  <si>
    <t>Equations Used</t>
  </si>
  <si>
    <t>Def. Emission Factors</t>
  </si>
  <si>
    <r>
      <rPr>
        <b/>
        <i/>
        <sz val="14"/>
        <color theme="1"/>
        <rFont val="Times New Roman"/>
        <family val="1"/>
      </rPr>
      <t>Non-CEMS Summation of CO</t>
    </r>
    <r>
      <rPr>
        <b/>
        <i/>
        <sz val="12"/>
        <color theme="1"/>
        <rFont val="Times New Roman"/>
        <family val="1"/>
      </rPr>
      <t>2 E</t>
    </r>
    <r>
      <rPr>
        <b/>
        <i/>
        <sz val="14"/>
        <color theme="1"/>
        <rFont val="Times New Roman"/>
        <family val="1"/>
      </rPr>
      <t>missions From Combustion</t>
    </r>
  </si>
  <si>
    <t>Ash Information</t>
  </si>
  <si>
    <t>Where Steam From Biomass is Used</t>
  </si>
  <si>
    <t xml:space="preserve">Emission Factors </t>
  </si>
  <si>
    <t>Annual Production Data</t>
  </si>
  <si>
    <t>Emissions From Calcination</t>
  </si>
  <si>
    <t>Monthly Clinker Production Data</t>
  </si>
  <si>
    <t>Jan.</t>
  </si>
  <si>
    <t>Feb.</t>
  </si>
  <si>
    <t>Mar.</t>
  </si>
  <si>
    <t>Apr.</t>
  </si>
  <si>
    <t>Aug.</t>
  </si>
  <si>
    <t>Quarterly Cement Kiln Dust Data</t>
  </si>
  <si>
    <t>Emission From Oxidation of Organic Carbon</t>
  </si>
  <si>
    <t>Other Information</t>
  </si>
  <si>
    <t>Emission From Carbonates</t>
  </si>
  <si>
    <t>Fuel Combustion for Electricity Generation</t>
  </si>
  <si>
    <t>Fugitive Emissions From Cooling Units (HFCs)</t>
  </si>
  <si>
    <t>Sulphur Hexafluoride</t>
  </si>
  <si>
    <t>Fugitive Emissions From Coal Storage</t>
  </si>
  <si>
    <t>Coal Basin/Field</t>
  </si>
  <si>
    <t>Province/State</t>
  </si>
  <si>
    <t>Mine Type</t>
  </si>
  <si>
    <t>Information on Coal Purchased</t>
  </si>
  <si>
    <t>Annual Amount of Coal Purchased (tonnes)</t>
  </si>
  <si>
    <t>Emission Factor (m3/tonne)</t>
  </si>
  <si>
    <t>CH4 Emission (tonnes)</t>
  </si>
  <si>
    <t>Annual volume first placed into the Nova Scotia market in (kL)</t>
  </si>
  <si>
    <t>Calculated Emissions</t>
  </si>
  <si>
    <t>Using Volume Based Data (Rm3)</t>
  </si>
  <si>
    <t>Annual quantity of natural gas derived from biomass or gas that does not contain any carbon in Rm3</t>
  </si>
  <si>
    <t>Emissions Calculation</t>
  </si>
  <si>
    <t>Natural Gas Production</t>
  </si>
  <si>
    <t>Natural Gas Processing</t>
  </si>
  <si>
    <t>Natural Gas Transmission Compression and Natural Gas Transmission Pipelines</t>
  </si>
  <si>
    <t>Natural Gas Distribution</t>
  </si>
  <si>
    <t>LNG Storage</t>
  </si>
  <si>
    <t>LNG Export and Import Equipment</t>
  </si>
  <si>
    <t>Fugitives</t>
  </si>
  <si>
    <t xml:space="preserve">Annual CH4 Emissions From Ventilation and Degasification Systems </t>
  </si>
  <si>
    <t>Jan-Mar</t>
  </si>
  <si>
    <t>Emissions From Waste Water Treatment (N2O)</t>
  </si>
  <si>
    <r>
      <t>Emissions From Waste Water Treatment (CH</t>
    </r>
    <r>
      <rPr>
        <b/>
        <sz val="8"/>
        <color theme="1"/>
        <rFont val="Times New Roman"/>
        <family val="1"/>
      </rPr>
      <t>4</t>
    </r>
    <r>
      <rPr>
        <b/>
        <sz val="10"/>
        <color theme="1"/>
        <rFont val="Times New Roman"/>
        <family val="1"/>
      </rPr>
      <t>)</t>
    </r>
  </si>
  <si>
    <t>Total Emissions From Waste Water</t>
  </si>
  <si>
    <t>Actual GHG Emissions (tonnes)</t>
  </si>
  <si>
    <r>
      <t xml:space="preserve">Select from the sheets provided for specified GHG activities that represent the activities engaged in by the emitter. Input data in </t>
    </r>
    <r>
      <rPr>
        <b/>
        <sz val="12"/>
        <color theme="4"/>
        <rFont val="Times New Roman"/>
        <family val="1"/>
      </rPr>
      <t>blue cells</t>
    </r>
    <r>
      <rPr>
        <sz val="12"/>
        <color theme="1"/>
        <rFont val="Times New Roman"/>
        <family val="1"/>
      </rPr>
      <t xml:space="preserve"> in the provided table labeled with the heading which best represents the type of  data available to the emitter as described in the standard. Total emissions are self-calculated using the provided data. Ensure results in tables match results from using equations independently. </t>
    </r>
    <r>
      <rPr>
        <i/>
        <sz val="12"/>
        <color theme="1"/>
        <rFont val="Times New Roman"/>
        <family val="1"/>
      </rPr>
      <t>If any activity resulting in emissions is not available in this worksheet, the reporter must include emissions from the activity.</t>
    </r>
    <r>
      <rPr>
        <sz val="12"/>
        <color theme="1"/>
        <rFont val="Times New Roman"/>
        <family val="1"/>
      </rPr>
      <t xml:space="preserve"> </t>
    </r>
  </si>
  <si>
    <r>
      <t xml:space="preserve">The GHG Reporting Form is a </t>
    </r>
    <r>
      <rPr>
        <sz val="12"/>
        <color theme="1"/>
        <rFont val="Times New Roman"/>
        <family val="1"/>
      </rPr>
      <t xml:space="preserve">tool that will help to standardize GHG reporting requirements </t>
    </r>
    <r>
      <rPr>
        <sz val="12"/>
        <color theme="1"/>
        <rFont val="Times New Roman"/>
        <family val="1"/>
      </rPr>
      <t xml:space="preserve">under the Quantification, Reporting, and Verification of Greenhouse Gas Emissions Regualtions. It is a tool to help prepare the GHG report and has been designed to match the calculation methodologies available in the QRV Standard. In the case where a formula built into this template generates a result different from that which would be obtained by using the equations in the QRV Standard, the result obtained from the proper use of the equation should be reported and referred to in a separate sheet. Users should use the QRV Standard and GHG Report sample Table of Contents available on the provcincial government's website when completing this form. https://climatechange.novascotia.ca/   </t>
    </r>
  </si>
  <si>
    <t>Verification Amount (A-B)-(C-D)</t>
  </si>
  <si>
    <t>Reporting Amount (A-B)</t>
  </si>
  <si>
    <r>
      <t>This sheet is not tailored for any specific category of emitter.  If there are any GHG emissions released from one or more specified GHG activity by the emitter that are not detailed in the GHG Reporting Template, users should contact Nova Scotia Environment for assistance</t>
    </r>
    <r>
      <rPr>
        <i/>
        <sz val="12"/>
        <color theme="1"/>
        <rFont val="Times New Roman"/>
        <family val="1"/>
      </rPr>
      <t>.</t>
    </r>
  </si>
  <si>
    <t xml:space="preserve">Summary from worksheets for specified GHG Activities </t>
  </si>
  <si>
    <t>Annual quantity of gypsum added as mineral additive to the clinker at the facility (tonnes).</t>
  </si>
  <si>
    <t>Annual quantity of limestone added as mineral additives to the clinker at the facility (tonnes).</t>
  </si>
  <si>
    <t xml:space="preserve">REPORTING AMOUNT </t>
  </si>
  <si>
    <t>Non CEMS</t>
  </si>
  <si>
    <r>
      <t>Annual CH</t>
    </r>
    <r>
      <rPr>
        <vertAlign val="subscript"/>
        <sz val="11"/>
        <color theme="1"/>
        <rFont val="Times New Roman"/>
        <family val="1"/>
      </rPr>
      <t>4</t>
    </r>
    <r>
      <rPr>
        <sz val="11"/>
        <color theme="1"/>
        <rFont val="Times New Roman"/>
        <family val="1"/>
      </rPr>
      <t xml:space="preserve"> emissions in tonnes CO2e </t>
    </r>
  </si>
  <si>
    <r>
      <t>Annual N</t>
    </r>
    <r>
      <rPr>
        <sz val="8"/>
        <color theme="1"/>
        <rFont val="Times New Roman"/>
        <family val="1"/>
      </rPr>
      <t>2</t>
    </r>
    <r>
      <rPr>
        <sz val="11"/>
        <color theme="1"/>
        <rFont val="Times New Roman"/>
        <family val="1"/>
      </rPr>
      <t xml:space="preserve">O emissions in tonnes CO2e </t>
    </r>
  </si>
  <si>
    <r>
      <rPr>
        <i/>
        <sz val="11"/>
        <color theme="1"/>
        <rFont val="Times New Roman"/>
        <family val="1"/>
      </rPr>
      <t>k</t>
    </r>
    <r>
      <rPr>
        <sz val="11"/>
        <color theme="1"/>
        <rFont val="Times New Roman"/>
        <family val="1"/>
      </rPr>
      <t xml:space="preserve"> Annual quantity of natural gas that is distributed to other </t>
    </r>
    <r>
      <rPr>
        <sz val="11"/>
        <color rgb="FFFF0000"/>
        <rFont val="Times New Roman"/>
        <family val="1"/>
      </rPr>
      <t>facilities required to verify emissions</t>
    </r>
    <r>
      <rPr>
        <sz val="11"/>
        <color theme="1"/>
        <rFont val="Times New Roman"/>
        <family val="1"/>
      </rPr>
      <t xml:space="preserve"> under the Regulation but not used in mobile equipment, expressed in GJ </t>
    </r>
  </si>
  <si>
    <r>
      <rPr>
        <i/>
        <sz val="11"/>
        <color theme="1"/>
        <rFont val="Times New Roman"/>
        <family val="1"/>
      </rPr>
      <t>k</t>
    </r>
    <r>
      <rPr>
        <sz val="11"/>
        <color theme="1"/>
        <rFont val="Times New Roman"/>
        <family val="1"/>
      </rPr>
      <t xml:space="preserve"> Annual quantity of natural gas that is distributed to f</t>
    </r>
    <r>
      <rPr>
        <sz val="11"/>
        <color rgb="FFFF0000"/>
        <rFont val="Times New Roman"/>
        <family val="1"/>
      </rPr>
      <t>acility required to verify emissions</t>
    </r>
    <r>
      <rPr>
        <sz val="11"/>
        <color theme="1"/>
        <rFont val="Times New Roman"/>
        <family val="1"/>
      </rPr>
      <t xml:space="preserve"> under the Regulation but not used in mobile equipment, expressed in Rm3 </t>
    </r>
  </si>
  <si>
    <t xml:space="preserve">Summary of CO2 emissions </t>
  </si>
  <si>
    <t>Select from list</t>
  </si>
  <si>
    <t xml:space="preserve">Additional descriptive information on other fuels </t>
  </si>
  <si>
    <t>Use for fuels with known carbon content, known HHV and default energy based emissions factors</t>
  </si>
  <si>
    <t>Use for fuels with known HHV and default energy-based emission factors</t>
  </si>
  <si>
    <t>CEMS INFORMATION</t>
  </si>
  <si>
    <t>Type of CEMS (specify each)</t>
  </si>
  <si>
    <t>The make of CEMS (specify each)</t>
  </si>
  <si>
    <t>select from list</t>
  </si>
  <si>
    <t>Total annual CO2 Volumetric flowrate</t>
  </si>
  <si>
    <t>Total annual CO2 mass emissions (tonnes)</t>
  </si>
  <si>
    <t xml:space="preserve">Use for coal and other fuel with physical-based emission factors and/or additional information on carbon content of ash </t>
  </si>
  <si>
    <t>Def. Emission Factors in Energy Units</t>
  </si>
  <si>
    <t>Total fugitive emissions from equipment leaks</t>
  </si>
  <si>
    <t>Fugitive emissions</t>
  </si>
  <si>
    <t>Emission from carbonates</t>
  </si>
  <si>
    <r>
      <t>CO</t>
    </r>
    <r>
      <rPr>
        <b/>
        <i/>
        <sz val="8"/>
        <color theme="0" tint="-0.499984740745262"/>
        <rFont val="Times New Roman"/>
        <family val="1"/>
      </rPr>
      <t>2</t>
    </r>
    <r>
      <rPr>
        <b/>
        <i/>
        <sz val="11"/>
        <color theme="0" tint="-0.499984740745262"/>
        <rFont val="Times New Roman"/>
        <family val="1"/>
      </rPr>
      <t xml:space="preserve"> from Biomass Combustion</t>
    </r>
  </si>
  <si>
    <t xml:space="preserve">CEMS </t>
  </si>
  <si>
    <t>Obtain from GHG summary</t>
  </si>
  <si>
    <t>Annual/monthly weighted Average High Heating Value (GJ/Unit fuel)</t>
  </si>
  <si>
    <t xml:space="preserve">Annual/ monthly amount of fuel consumed </t>
  </si>
  <si>
    <t>Annual/ monthly weighted Average High Heating Value (GJ/Unit fuel)</t>
  </si>
  <si>
    <t>Annual/ monthly amount of fuel consumed</t>
  </si>
  <si>
    <t>Annual/ monthly weighted average Carbon Content of fuel</t>
  </si>
  <si>
    <t>Annual/ monthly total amount of fly  ash recovered (tonnes)</t>
  </si>
  <si>
    <t>Annual/ monthly weighted average Carbon content of fly ash</t>
  </si>
  <si>
    <t>Annual/ monthly total amount of bottom ash  recovered (tonnes)</t>
  </si>
  <si>
    <t>Annual/ monthly weighted average carbon content of bottom ash</t>
  </si>
  <si>
    <t>Annual/monthly weighted average High Heating Value (GJ/Unit fuel)</t>
  </si>
  <si>
    <t>Annual/monthly amount of fuel consumed</t>
  </si>
  <si>
    <t>Annual/monthly weighted average Carbon Content (tonnes of carbon/fuel base unit)</t>
  </si>
  <si>
    <t>processed</t>
  </si>
  <si>
    <t>produced</t>
  </si>
  <si>
    <t>transmitted</t>
  </si>
  <si>
    <t>distributed</t>
  </si>
  <si>
    <t>select one</t>
  </si>
  <si>
    <t>Total quantity (cubic meters) of Gas produced or processed or transmitted or distributed annually (choose suitable term)</t>
  </si>
  <si>
    <t>Total CO2 emissions from onsite destruction of coal mine gas CH4,</t>
  </si>
  <si>
    <r>
      <rPr>
        <i/>
        <sz val="10"/>
        <color theme="2" tint="-0.499984740745262"/>
        <rFont val="Times New Roman"/>
        <family val="1"/>
      </rPr>
      <t>Net CH4 emissions from all ventilation and degasification systems (tonnes</t>
    </r>
    <r>
      <rPr>
        <i/>
        <sz val="11"/>
        <color theme="2" tint="-0.499984740745262"/>
        <rFont val="Times New Roman"/>
        <family val="1"/>
      </rPr>
      <t xml:space="preserve"> CO2e)</t>
    </r>
  </si>
  <si>
    <t>Adjustment factor calculated in accordance with 15.6.</t>
  </si>
  <si>
    <t>Total annual megawatt-hours of net power generated by specified electricity generator i, expressed in MWh.</t>
  </si>
  <si>
    <t>Total annual mass or volume of fuel “f” combusted by specified electricity generator “i” expressed in tonnes for solid fuel, volume in standard cubic meters for gaseous fuel, and volume in kilolitre for liquid fuel.</t>
  </si>
  <si>
    <t>Higher heating value of fuel “f” consumed for electricity production in GJ per unit of fuel, or measured in accordance with 4.5 for specified electricity generating facility “i”.</t>
  </si>
  <si>
    <t>Fuel-specific default CO2e emission factor for fuel “f” from Section 4 (General Stationary Fuel Combustion) expressed in kg CO2/GJ for specified electricity generating facility “i”.</t>
  </si>
  <si>
    <t xml:space="preserve">Total annual emissions of specified imported electricity from specified electricity </t>
  </si>
  <si>
    <t xml:space="preserve">Specified electricity generators 'i' from which imports were received </t>
  </si>
  <si>
    <t>Specified electricity generators 'i'</t>
  </si>
  <si>
    <t>Fuels used 'f'</t>
  </si>
  <si>
    <t>Annual emissions from specified electricity generator 'i' during the calendar year, expressed in tonnes CO2e for fuel 'f'</t>
  </si>
  <si>
    <t>Total  Annual emissions from specified electricity generator 'i' during the calendar year, expressed in tonnes CO2e</t>
  </si>
  <si>
    <r>
      <t>Scheduled quantity of specified</t>
    </r>
    <r>
      <rPr>
        <b/>
        <sz val="10"/>
        <color theme="1"/>
        <rFont val="Times New Roman"/>
        <family val="1"/>
      </rPr>
      <t xml:space="preserve"> imported </t>
    </r>
    <r>
      <rPr>
        <sz val="10"/>
        <color theme="1"/>
        <rFont val="Times New Roman"/>
        <family val="1"/>
      </rPr>
      <t>electricity imported from specified electricity generator i, recorded in all the e-tags from the specified electricity generator i, expressed in MWh. calculated in accordance with Equation 15-4.</t>
    </r>
  </si>
  <si>
    <r>
      <rPr>
        <b/>
        <i/>
        <sz val="10"/>
        <color theme="1"/>
        <rFont val="Times New Roman"/>
        <family val="1"/>
      </rPr>
      <t>P</t>
    </r>
    <r>
      <rPr>
        <b/>
        <i/>
        <sz val="7"/>
        <color theme="1"/>
        <rFont val="Times New Roman"/>
        <family val="1"/>
      </rPr>
      <t>NS</t>
    </r>
    <r>
      <rPr>
        <b/>
        <i/>
        <sz val="10"/>
        <color theme="1"/>
        <rFont val="Times New Roman"/>
        <family val="1"/>
      </rPr>
      <t xml:space="preserve"> </t>
    </r>
    <r>
      <rPr>
        <sz val="10"/>
        <color theme="1"/>
        <rFont val="Times New Roman"/>
        <family val="1"/>
      </rPr>
      <t xml:space="preserve">                                                   Average sale price of emission allowances at auctions held during the year by Nova Scotia (in Canadian dollars).                         OR                                                              Before the first auction, the auction floor price published in the Nova Scotia Cap and Trade Regulation.                        </t>
    </r>
  </si>
  <si>
    <t>SPECIFIED ELECTRICITY IMPORTS</t>
  </si>
  <si>
    <t>Equation 15-4</t>
  </si>
  <si>
    <t>Total (MWh) received</t>
  </si>
  <si>
    <t>Wheeled (MWh)</t>
  </si>
  <si>
    <t>Imported (MWh)</t>
  </si>
  <si>
    <t>Equation 15-5</t>
  </si>
  <si>
    <t>The default emission factor for the province or North American market  from which the electricity comes, in metric tons of CO2 per megawatt-hour</t>
  </si>
  <si>
    <t>TOTAL GHG EMISSIONS FROM ELECTRICITY IMPORTATION</t>
  </si>
  <si>
    <t>Electricity importation</t>
  </si>
  <si>
    <r>
      <t xml:space="preserve">Total annual emissions from specified electricity generator 'i' during the calendar year, expressed in </t>
    </r>
    <r>
      <rPr>
        <b/>
        <sz val="10"/>
        <color theme="1"/>
        <rFont val="Times New Roman"/>
        <family val="1"/>
      </rPr>
      <t>tonnes CO2e</t>
    </r>
    <r>
      <rPr>
        <sz val="10"/>
        <color theme="1"/>
        <rFont val="Times New Roman"/>
        <family val="1"/>
      </rPr>
      <t xml:space="preserve"> as reported or calculated in table above</t>
    </r>
  </si>
  <si>
    <t>Balancing authority or province</t>
  </si>
  <si>
    <t>throughput</t>
  </si>
  <si>
    <t>Number of CEMS (Use one column for each CEMS)</t>
  </si>
  <si>
    <t>Annual CO2 Volumetric flowrate for each CEMS</t>
  </si>
  <si>
    <t>Annual CO2 mass emissions (tonnes) for each CEMS</t>
  </si>
  <si>
    <t>Calculated CO2 from Biomass (tonnes)</t>
  </si>
  <si>
    <t>UNIT #</t>
  </si>
  <si>
    <t>BREAKDOWN BY STATIONARY COMBUSTION UNITS FOR ELECTRICITY GENERATION</t>
  </si>
  <si>
    <r>
      <t>Combustion emissions (CO</t>
    </r>
    <r>
      <rPr>
        <b/>
        <sz val="9"/>
        <rFont val="Times New Roman"/>
        <family val="1"/>
      </rPr>
      <t>2</t>
    </r>
    <r>
      <rPr>
        <b/>
        <sz val="11"/>
        <rFont val="Times New Roman"/>
        <family val="1"/>
      </rPr>
      <t>e)</t>
    </r>
  </si>
  <si>
    <t>PRODUCTION PARAMETERS FOR FACILITIES</t>
  </si>
  <si>
    <t>MWh</t>
  </si>
  <si>
    <t>AIR DRIED TONNES</t>
  </si>
  <si>
    <t>TONNES OF CLINKER+LIMESTONE+GYPSUM</t>
  </si>
  <si>
    <t>CUBIC METER THROUGHPUT</t>
  </si>
  <si>
    <t>Process emissions from acid gas scrubbers and acid gas reagents (carbonates)</t>
  </si>
  <si>
    <t>Process Emissions From Acid Gas Scrubbers, Acid Gas Reagents (carbonates)</t>
  </si>
  <si>
    <t>unit 1:</t>
  </si>
  <si>
    <t>unit 2</t>
  </si>
  <si>
    <t>unit 3</t>
  </si>
  <si>
    <t>unit 4</t>
  </si>
  <si>
    <t>unit 5</t>
  </si>
  <si>
    <t>unit 6</t>
  </si>
  <si>
    <t>Facility Nameplate (MW)                                                   (per unit)</t>
  </si>
  <si>
    <t>Facility Net Power Generated (MWh)                               (facility total)</t>
  </si>
  <si>
    <t>Average sale price of emission allowances at auctions held during the calendar year by a jurisdiction where the import is from a member of and offered allowances for sale in an auction carried out by the Regional Greenhouse Gas Initiative or Western Climate Initiative in the calendar year (in Canadian dollars).                                              OR                                                                   The carbon price applied to the electricity in the jurisdiction in which it was generated, established under the applicable federal or provincial legislation. (in Canadian dollars)</t>
  </si>
  <si>
    <t>Average sale price of emission allowances at auctions held during the calendar year by a jurisdiction where the import is from a member of and offered allowances for sale in an auction carried out by the Regional Greenhouse Gas Initiative or Western Climate Initiative in the calendar year (in Canadian dollars).                                                              OR                                                                   The carbon price applied to the electricity in the jurisdiction in which it was generated, established under the applicable federal or provincial legislation. (in Canadian dollars)</t>
  </si>
  <si>
    <t>FOR UNSPECIFIED ELECTRICITY IMPORTS OR SPECIFIED IMPORTS FOR WHICH CURRENT GHG EMISSION OR FUEL HHV DATA ARE UNAVAILABLE.</t>
  </si>
  <si>
    <t>For each specified electricity generator from which specified  electricity is imported (Add rows to table as needed)</t>
  </si>
  <si>
    <t>Asphalt &amp; Road Oil</t>
  </si>
  <si>
    <t>Aviation Gasoline</t>
  </si>
  <si>
    <t>Aviation Turbo Fuel</t>
  </si>
  <si>
    <t>Kerosene</t>
  </si>
  <si>
    <t>Ethane</t>
  </si>
  <si>
    <t>Butane</t>
  </si>
  <si>
    <t>Lubricants</t>
  </si>
  <si>
    <t>Motor Gasoline – Off-Road</t>
  </si>
  <si>
    <t>Light Fuel Oil</t>
  </si>
  <si>
    <t>Residual Fuel Oil (No. 5 &amp; No. 6)</t>
  </si>
  <si>
    <t>Crude Oil</t>
  </si>
  <si>
    <t>Naphtha</t>
  </si>
  <si>
    <t>Petrochemical Feedstocks</t>
  </si>
  <si>
    <t>Ethanol (100%)</t>
  </si>
  <si>
    <t>Biodiesel (100%)</t>
  </si>
  <si>
    <t>Rendered Animal Fat</t>
  </si>
  <si>
    <t>Vegetable Oil</t>
  </si>
  <si>
    <t>Anthracite Coal</t>
  </si>
  <si>
    <t>Bituminous Coal</t>
  </si>
  <si>
    <t>Foreign Bituminous Coal</t>
  </si>
  <si>
    <t>Sub-Bituminous Coal</t>
  </si>
  <si>
    <t>Lignite</t>
  </si>
  <si>
    <t>Coal Coke</t>
  </si>
  <si>
    <t>Municipal Solid Waste</t>
  </si>
  <si>
    <t>Tires</t>
  </si>
  <si>
    <t>Agricultural By-products</t>
  </si>
  <si>
    <t>Solid By-products</t>
  </si>
  <si>
    <t>Gaseous Fuels</t>
  </si>
  <si>
    <t>Natural Gas</t>
  </si>
  <si>
    <t>Coke Oven Gas</t>
  </si>
  <si>
    <t>Still Gas – Refineries</t>
  </si>
  <si>
    <t>Still Gas – Upgraders</t>
  </si>
  <si>
    <t>Landfill Gas (methane fraction)</t>
  </si>
  <si>
    <t>Biogas (methane fraction)</t>
  </si>
  <si>
    <t>Solid Wood Waste (at 0% moisture content)1</t>
  </si>
  <si>
    <t>Spent Pulping Liquor (at 0% moisture content)2</t>
  </si>
  <si>
    <t>Petroleum Coke</t>
  </si>
  <si>
    <t>Motor Gasoline</t>
  </si>
  <si>
    <t>Ethanol</t>
  </si>
  <si>
    <t>Biodiesel</t>
  </si>
  <si>
    <t>For  Importation of Specified Electricity where total emissions for specified electricity generator is known (Add rows to table as needed)</t>
  </si>
  <si>
    <t>Total annual emissions from UNspecified electricity in tonnes CO2e</t>
  </si>
  <si>
    <r>
      <rPr>
        <b/>
        <i/>
        <sz val="10"/>
        <color theme="1"/>
        <rFont val="Times New Roman"/>
        <family val="1"/>
      </rPr>
      <t>P</t>
    </r>
    <r>
      <rPr>
        <b/>
        <i/>
        <sz val="8"/>
        <color theme="1"/>
        <rFont val="Times New Roman"/>
        <family val="1"/>
      </rPr>
      <t xml:space="preserve">NS </t>
    </r>
    <r>
      <rPr>
        <i/>
        <sz val="10"/>
        <color theme="1"/>
        <rFont val="Times New Roman"/>
        <family val="1"/>
      </rPr>
      <t xml:space="preserve">  </t>
    </r>
    <r>
      <rPr>
        <sz val="10"/>
        <color theme="1"/>
        <rFont val="Times New Roman"/>
        <family val="1"/>
      </rPr>
      <t xml:space="preserve">                                                 Average sale price of emission allowances at auctions held during the year by Nova Scotia (in Canadian dollars).                                                 OR                                                              Before the first auction, the auction floor price published in the Nova Scotia Cap and Trade Regulation.                        </t>
    </r>
  </si>
  <si>
    <t>Annual quantity of unspecified imported electricity serving load in Nova Scotia, based on the e-tag expressed in MWh calculated in accordance with Equation 15-5.</t>
  </si>
  <si>
    <r>
      <rPr>
        <i/>
        <sz val="11"/>
        <color rgb="FFFF0000"/>
        <rFont val="Times New Roman"/>
        <family val="1"/>
      </rPr>
      <t>(Optional)</t>
    </r>
    <r>
      <rPr>
        <i/>
        <sz val="11"/>
        <color theme="1"/>
        <rFont val="Times New Roman"/>
        <family val="1"/>
      </rPr>
      <t>j</t>
    </r>
    <r>
      <rPr>
        <sz val="11"/>
        <color theme="1"/>
        <rFont val="Times New Roman"/>
        <family val="1"/>
      </rPr>
      <t xml:space="preserve"> Annual quantity of natural gas that is distributed to </t>
    </r>
    <r>
      <rPr>
        <sz val="11"/>
        <color rgb="FFFF0000"/>
        <rFont val="Times New Roman"/>
        <family val="1"/>
      </rPr>
      <t xml:space="preserve">another distributer or exported </t>
    </r>
    <r>
      <rPr>
        <sz val="11"/>
        <color theme="1"/>
        <rFont val="Times New Roman"/>
        <family val="1"/>
      </rPr>
      <t xml:space="preserve">out of Nova Scotia, expressed in Rm3 </t>
    </r>
  </si>
  <si>
    <r>
      <rPr>
        <i/>
        <sz val="11"/>
        <color theme="1"/>
        <rFont val="Times New Roman"/>
        <family val="1"/>
      </rPr>
      <t xml:space="preserve"> </t>
    </r>
    <r>
      <rPr>
        <i/>
        <sz val="11"/>
        <color rgb="FFFF0000"/>
        <rFont val="Times New Roman"/>
        <family val="1"/>
      </rPr>
      <t>(Optional)</t>
    </r>
    <r>
      <rPr>
        <i/>
        <sz val="11"/>
        <color theme="1"/>
        <rFont val="Times New Roman"/>
        <family val="1"/>
      </rPr>
      <t xml:space="preserve">j </t>
    </r>
    <r>
      <rPr>
        <sz val="11"/>
        <color theme="1"/>
        <rFont val="Times New Roman"/>
        <family val="1"/>
      </rPr>
      <t xml:space="preserve">Annual quantity of natural gas that is distributed to </t>
    </r>
    <r>
      <rPr>
        <sz val="11"/>
        <color rgb="FFFF0000"/>
        <rFont val="Times New Roman"/>
        <family val="1"/>
      </rPr>
      <t>another distributer or exported</t>
    </r>
    <r>
      <rPr>
        <sz val="11"/>
        <color theme="1"/>
        <rFont val="Times New Roman"/>
        <family val="1"/>
      </rPr>
      <t xml:space="preserve"> out of Nova Scotia, expressed in GJ </t>
    </r>
  </si>
  <si>
    <t>Supported with attestation form, bill of lading or other evidence acceptable to verification body</t>
  </si>
  <si>
    <r>
      <rPr>
        <sz val="12"/>
        <color rgb="FFFF0000"/>
        <rFont val="Times New Roman"/>
        <family val="1"/>
      </rPr>
      <t xml:space="preserve"> (Optional) </t>
    </r>
    <r>
      <rPr>
        <sz val="12"/>
        <color theme="1"/>
        <rFont val="Times New Roman"/>
        <family val="1"/>
      </rPr>
      <t>Annual volume of petroleum product first placed in NS that is used in marine and aviation application  (kL)</t>
    </r>
  </si>
  <si>
    <r>
      <rPr>
        <sz val="12"/>
        <color rgb="FFFF0000"/>
        <rFont val="Times New Roman"/>
        <family val="1"/>
      </rPr>
      <t xml:space="preserve">(Optional) </t>
    </r>
    <r>
      <rPr>
        <sz val="12"/>
        <color theme="1"/>
        <rFont val="Times New Roman"/>
        <family val="1"/>
      </rPr>
      <t xml:space="preserve">Annual volume of product </t>
    </r>
    <r>
      <rPr>
        <b/>
        <sz val="12"/>
        <color theme="1"/>
        <rFont val="Times New Roman"/>
        <family val="1"/>
      </rPr>
      <t>exported</t>
    </r>
    <r>
      <rPr>
        <sz val="12"/>
        <color theme="1"/>
        <rFont val="Times New Roman"/>
        <family val="1"/>
      </rPr>
      <t xml:space="preserve"> after being placed in the Nova Scotia market by the supplier (kL)</t>
    </r>
  </si>
  <si>
    <r>
      <rPr>
        <b/>
        <i/>
        <sz val="12"/>
        <color theme="1"/>
        <rFont val="Times New Roman"/>
        <family val="1"/>
      </rPr>
      <t>Product_t</t>
    </r>
    <r>
      <rPr>
        <b/>
        <sz val="12"/>
        <color theme="1"/>
        <rFont val="Times New Roman"/>
        <family val="1"/>
      </rPr>
      <t>:</t>
    </r>
    <r>
      <rPr>
        <sz val="12"/>
        <color theme="1"/>
        <rFont val="Times New Roman"/>
        <family val="1"/>
      </rPr>
      <t>Total volume of petroleum products and blended biomass-based fuel consumed in NS (kL).</t>
    </r>
  </si>
  <si>
    <r>
      <rPr>
        <b/>
        <i/>
        <sz val="12"/>
        <color theme="1"/>
        <rFont val="Times New Roman"/>
        <family val="1"/>
      </rPr>
      <t>Product_b</t>
    </r>
    <r>
      <rPr>
        <sz val="12"/>
        <color theme="1"/>
        <rFont val="Times New Roman"/>
        <family val="1"/>
      </rPr>
      <t>(kL)= fraction of blended biomass based fuel*</t>
    </r>
    <r>
      <rPr>
        <b/>
        <i/>
        <sz val="12"/>
        <color theme="1"/>
        <rFont val="Times New Roman"/>
        <family val="1"/>
      </rPr>
      <t>Product_t</t>
    </r>
  </si>
  <si>
    <r>
      <rPr>
        <b/>
        <i/>
        <sz val="12"/>
        <color theme="1"/>
        <rFont val="Times New Roman"/>
        <family val="1"/>
      </rPr>
      <t>Product_i</t>
    </r>
    <r>
      <rPr>
        <sz val="12"/>
        <color theme="1"/>
        <rFont val="Times New Roman"/>
        <family val="1"/>
      </rPr>
      <t>=</t>
    </r>
    <r>
      <rPr>
        <b/>
        <i/>
        <sz val="12"/>
        <color theme="1"/>
        <rFont val="Times New Roman"/>
        <family val="1"/>
      </rPr>
      <t>Product_t -Product_b</t>
    </r>
    <r>
      <rPr>
        <sz val="12"/>
        <color theme="1"/>
        <rFont val="Times New Roman"/>
        <family val="1"/>
      </rPr>
      <t xml:space="preserve"> (kL)</t>
    </r>
  </si>
  <si>
    <t>USE MULTIPLE GENERAL STATIONARY COMBUSTION (GSC) TABS IF THERE ARE MULTIPLE COMBUSTION UNITS REPORTED SEPARATELY FOR THE FACILITY. USE ONLY GSC 1 TAB IF YOU REPORT TOTAL GENERAL STATIONARY COMBUSTION EMISSIONS FOR THE FACILITY</t>
  </si>
  <si>
    <t>TONNES OF COAL</t>
  </si>
  <si>
    <t>Facility physical Address</t>
  </si>
  <si>
    <t>GHG Information</t>
  </si>
  <si>
    <t>Participant operating name (responsible party)</t>
  </si>
  <si>
    <t>Participant legal name</t>
  </si>
  <si>
    <t>GHG Registry Number (GHGID)</t>
  </si>
  <si>
    <t>Use for each  electricity generator from which unspecified electricity is imported or for specified electricity from a generator where Total GHG emissions is not known (Add rows to table as needed)</t>
  </si>
  <si>
    <t>Calculate emissions related to  importation of  unpecified Electricity  for specified electricity generator where total emissions is not known (Add rows to table as needed)</t>
  </si>
  <si>
    <t>To calculate total GHG emissions for specified electricity generator using fuel information (Add rows to table as needed)</t>
  </si>
  <si>
    <t>Default CH4 emission factors (g/L)</t>
  </si>
  <si>
    <t>Default N2O emission factors (g/L)</t>
  </si>
  <si>
    <t>Calculated CO2 emissions factor (tonnes CO2/kL)</t>
  </si>
  <si>
    <t>Calculated CO2e emisions factor (tonnes CO2e/kL)</t>
  </si>
  <si>
    <t>Default CO2e Emission factors from Table 10.1(tonnes CO2e/kL</t>
  </si>
  <si>
    <t>Use claculated CO2e emissions factors in place of default emissions for subsequenet calculations where applicable. Otherwise proceed with default factors</t>
  </si>
  <si>
    <t xml:space="preserve">CO2e associated with total annual quantity supplied to facilities in Nova Scotia which require 3rd party verification but is not used as fuel in mobile equipment (tonnes) </t>
  </si>
  <si>
    <t>CO2e associated with biomass fraction or portion of feedstock that entered a fractionation facility and was co-processed (tonnes)</t>
  </si>
  <si>
    <r>
      <t xml:space="preserve">CO2e Associated with </t>
    </r>
    <r>
      <rPr>
        <b/>
        <i/>
        <sz val="12"/>
        <color theme="1"/>
        <rFont val="Times New Roman"/>
        <family val="1"/>
      </rPr>
      <t>Product_i</t>
    </r>
    <r>
      <rPr>
        <sz val="12"/>
        <color theme="1"/>
        <rFont val="Times New Roman"/>
        <family val="1"/>
      </rPr>
      <t xml:space="preserve"> (tonnes)</t>
    </r>
  </si>
  <si>
    <t>Summary of CO2 emissions from sub groups</t>
  </si>
  <si>
    <t>CO2e from non-biomass</t>
  </si>
  <si>
    <t>CO2e from biomass portion of feedstock co-processed to produce petroleum product</t>
  </si>
  <si>
    <t>CO2e associated with fuel used at facilities emitting &gt; 50,000 tonnes CO2e but not used in onsite mobile devices</t>
  </si>
  <si>
    <r>
      <rPr>
        <sz val="12"/>
        <color rgb="FFFF0000"/>
        <rFont val="Times New Roman"/>
        <family val="1"/>
      </rPr>
      <t xml:space="preserve"> </t>
    </r>
    <r>
      <rPr>
        <sz val="12"/>
        <color theme="1"/>
        <rFont val="Times New Roman"/>
        <family val="1"/>
      </rPr>
      <t xml:space="preserve">total annual volume of petroleum products used in onsite mobile equipment at all facilities &gt;50kilotonnes  in (kL) </t>
    </r>
  </si>
  <si>
    <t xml:space="preserve">Total annual quantity supplied to a facility in Nova Scotia  &gt;50kilotonnes that is NOT used as fuel in mobile equipment (kL) </t>
  </si>
  <si>
    <t>USE MULTIPLE GENERAL STATIONARY COMBUSTION (GSC) TABS IF YOU WANT TO REPORT SEPARATELY ON MULTIPLE COMBUSTION UNITS</t>
  </si>
  <si>
    <t>Natural gas</t>
  </si>
  <si>
    <t>Heavy Fuel Oil</t>
  </si>
  <si>
    <t>Petcoke</t>
  </si>
  <si>
    <t>Petcoke 6%</t>
  </si>
  <si>
    <t>Low Sulphur coal</t>
  </si>
  <si>
    <t>Mid sulphur coal</t>
  </si>
  <si>
    <t>Domestic HS coal</t>
  </si>
  <si>
    <t>High ash low sulphur coal</t>
  </si>
  <si>
    <t>PRB coal</t>
  </si>
  <si>
    <t>Waste Oil</t>
  </si>
  <si>
    <t>Bunker</t>
  </si>
  <si>
    <t>Fuel Oil</t>
  </si>
  <si>
    <t>Black Liquor</t>
  </si>
  <si>
    <t>Hog Fuel</t>
  </si>
  <si>
    <t>Plastics</t>
  </si>
  <si>
    <t>Shingles</t>
  </si>
  <si>
    <t>Glycerin</t>
  </si>
  <si>
    <t>List of Fuels</t>
  </si>
  <si>
    <t>USE THIS IF YOU  PROVIDE ONLY SELF- CALCULATED DATA</t>
  </si>
  <si>
    <t>weighted average Carbon Content of fuel</t>
  </si>
  <si>
    <t>Weighted Average High Heating Value (GJ/Unit fuel)</t>
  </si>
  <si>
    <t>Weighted Averages per measurement period</t>
  </si>
  <si>
    <t>weighted average Carbon Content of fuel (tonnes of carbon/fuel base unit)</t>
  </si>
  <si>
    <t>Annual</t>
  </si>
  <si>
    <t>bottom Ash</t>
  </si>
  <si>
    <t>Fly ash</t>
  </si>
  <si>
    <t>Annual amount of fuel consumed (Tonnes/kL/Rm3/GJ)</t>
  </si>
  <si>
    <t xml:space="preserve"> CO2</t>
  </si>
  <si>
    <t xml:space="preserve">CH4 </t>
  </si>
  <si>
    <t xml:space="preserve">N2O </t>
  </si>
  <si>
    <t xml:space="preserve">CO2 </t>
  </si>
  <si>
    <t xml:space="preserve">CH4 (g/GJ), </t>
  </si>
  <si>
    <t>N2O (g/GJ),</t>
  </si>
  <si>
    <t>Biogenic CO2</t>
  </si>
  <si>
    <t>CH4 (g/kg) or (g/L)</t>
  </si>
  <si>
    <t xml:space="preserve">N2O (g/kg) or g/L </t>
  </si>
  <si>
    <t>CO2 (kg/GJ)</t>
  </si>
  <si>
    <t>CH4 (g/GJ)</t>
  </si>
  <si>
    <t>N2O (g/GJ)</t>
  </si>
  <si>
    <t>CO2 kg/GJ</t>
  </si>
  <si>
    <t>CH4 g/GJ</t>
  </si>
  <si>
    <t>N2O g/GJ</t>
  </si>
  <si>
    <t>CALCULATED GREEN HOUSE GAS EMISSIONS</t>
  </si>
  <si>
    <t>FUEL/ ASH PROPERTIES AND FUEL CONSUMPTION (FILL AS APPLICABLE)</t>
  </si>
  <si>
    <t xml:space="preserve">bituminous coal foreign (low sulphur) </t>
  </si>
  <si>
    <t>bituminous coal foreign (mid sulphur)</t>
  </si>
  <si>
    <t>Other/ not in list, please fill out empty cells</t>
  </si>
  <si>
    <t xml:space="preserve"> Name of fuel</t>
  </si>
  <si>
    <t>Ash properties</t>
  </si>
  <si>
    <t>weighted average Carbon Content of ash</t>
  </si>
  <si>
    <t>Annual amount of Ash recovered (Tonnes/kL/Rm3/GJ)</t>
  </si>
  <si>
    <t>THE TABLES BELOW WILL CALCULATE GHG EMISSIONS USING IN-BUILT FORMULAS</t>
  </si>
  <si>
    <r>
      <t xml:space="preserve">For all satationary combustion related emissions, please input fuel information and proceed to input data in </t>
    </r>
    <r>
      <rPr>
        <b/>
        <sz val="12"/>
        <color theme="4"/>
        <rFont val="Times New Roman"/>
        <family val="1"/>
      </rPr>
      <t>blue cells</t>
    </r>
    <r>
      <rPr>
        <sz val="12"/>
        <color theme="1"/>
        <rFont val="Times New Roman"/>
        <family val="1"/>
      </rPr>
      <t xml:space="preserve"> in the provided table labeled with the heading which best represents the type of fuel data available to the emitter as described in the standard. You have the option of inputing results from your own calculations or to use the in-built calculation provided. Please check to see which tables match the format of your data. When using the tables with in-built calculations, use one row for each fuel data reported on annual basis and for monthly data, or quarterly data please use multiple rows  for each period of measurement for the fuel.  Indicate from the dropdown list which equations apply to the set of data provided. Ensure results in tables match results from using equations independently.     </t>
    </r>
  </si>
  <si>
    <t>Equations used (NS QRV)</t>
  </si>
  <si>
    <t>Reference to alternative equations used</t>
  </si>
  <si>
    <t xml:space="preserve">Reference to alternative equations used </t>
  </si>
  <si>
    <t>Quantity of electricity/ steam generated</t>
  </si>
  <si>
    <t>Electricity/steam generated</t>
  </si>
  <si>
    <r>
      <t xml:space="preserve">Descriptive information on </t>
    </r>
    <r>
      <rPr>
        <b/>
        <sz val="11"/>
        <color theme="1"/>
        <rFont val="Times New Roman"/>
        <family val="1"/>
      </rPr>
      <t>Biomass</t>
    </r>
    <r>
      <rPr>
        <sz val="11"/>
        <color theme="1"/>
        <rFont val="Times New Roman"/>
        <family val="1"/>
      </rPr>
      <t xml:space="preserve"> (Refer to definition of biomass in QRV regulations)</t>
    </r>
  </si>
  <si>
    <t>Emissions factors used if applicable (provide units)</t>
  </si>
  <si>
    <t>Steam generated (MWh)                                                     (facility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</si>
</sst>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0"/>
    <numFmt numFmtId="166" formatCode="_(* #,##0_);_(* \(#,##0\);_(* &quot;-&quot;??_);_(@_)"/>
    <numFmt numFmtId="167" formatCode="#,##0.0"/>
    <numFmt numFmtId="168" formatCode="#,##0.000"/>
    <numFmt numFmtId="169" formatCode="0.0000000"/>
    <numFmt numFmtId="170" formatCode="#,##0.0000;\-#,##0.0000;"/>
    <numFmt numFmtId="171" formatCode="0.0"/>
    <numFmt numFmtId="172" formatCode="#,##0.0000"/>
    <numFmt numFmtId="173" formatCode="#,##0.00000"/>
  </numFmts>
  <fonts count="69" x14ac:knownFonts="1">
    <font>
      <sz val="11"/>
      <color theme="1"/>
      <name val="Calibri"/>
      <family val="2"/>
      <scheme val="minor"/>
    </font>
    <font>
      <sz val="10"/>
      <color theme="1"/>
      <name val="Calibri"/>
      <family val="2"/>
      <scheme val="minor"/>
    </font>
    <font>
      <sz val="8"/>
      <color theme="1"/>
      <name val="Times New Roman"/>
      <family val="1"/>
    </font>
    <font>
      <sz val="8"/>
      <color theme="1"/>
      <name val="Calibri"/>
      <family val="2"/>
      <scheme val="minor"/>
    </font>
    <font>
      <sz val="8"/>
      <color theme="1"/>
      <name val="Calibri"/>
      <family val="2"/>
    </font>
    <font>
      <sz val="11"/>
      <color theme="1"/>
      <name val="Calibri"/>
      <family val="2"/>
      <scheme val="minor"/>
    </font>
    <font>
      <b/>
      <sz val="10"/>
      <color theme="1"/>
      <name val="Times New Roman"/>
      <family val="1"/>
    </font>
    <font>
      <sz val="10"/>
      <color theme="1"/>
      <name val="Times New Roman"/>
      <family val="1"/>
    </font>
    <font>
      <sz val="9"/>
      <color theme="1"/>
      <name val="Times New Roman"/>
      <family val="1"/>
    </font>
    <font>
      <sz val="11"/>
      <color theme="1"/>
      <name val="Times New Roman"/>
      <family val="1"/>
    </font>
    <font>
      <b/>
      <sz val="11"/>
      <color theme="1"/>
      <name val="Times New Roman"/>
      <family val="1"/>
    </font>
    <font>
      <b/>
      <sz val="12"/>
      <color theme="1"/>
      <name val="Times New Roman"/>
      <family val="1"/>
    </font>
    <font>
      <i/>
      <sz val="11"/>
      <color theme="1"/>
      <name val="Times New Roman"/>
      <family val="1"/>
    </font>
    <font>
      <sz val="12"/>
      <color theme="1"/>
      <name val="Times New Roman"/>
      <family val="1"/>
    </font>
    <font>
      <b/>
      <sz val="11"/>
      <color indexed="9"/>
      <name val="Times New Roman"/>
      <family val="1"/>
    </font>
    <font>
      <b/>
      <sz val="11"/>
      <name val="Times New Roman"/>
      <family val="1"/>
    </font>
    <font>
      <sz val="11"/>
      <name val="Times New Roman"/>
      <family val="1"/>
    </font>
    <font>
      <i/>
      <sz val="11"/>
      <name val="Times New Roman"/>
      <family val="1"/>
    </font>
    <font>
      <i/>
      <vertAlign val="subscript"/>
      <sz val="11"/>
      <name val="Times New Roman"/>
      <family val="1"/>
    </font>
    <font>
      <sz val="11"/>
      <color theme="0"/>
      <name val="Times New Roman"/>
      <family val="1"/>
    </font>
    <font>
      <sz val="14"/>
      <color theme="1"/>
      <name val="Times New Roman"/>
      <family val="1"/>
    </font>
    <font>
      <sz val="11"/>
      <name val="Calibri"/>
      <family val="2"/>
      <scheme val="minor"/>
    </font>
    <font>
      <b/>
      <sz val="10"/>
      <name val="Times New Roman"/>
      <family val="1"/>
    </font>
    <font>
      <sz val="10"/>
      <name val="Times New Roman"/>
      <family val="1"/>
    </font>
    <font>
      <sz val="8"/>
      <name val="Times New Roman"/>
      <family val="1"/>
    </font>
    <font>
      <sz val="11"/>
      <color rgb="FFFF0000"/>
      <name val="Calibri"/>
      <family val="2"/>
      <scheme val="minor"/>
    </font>
    <font>
      <b/>
      <sz val="14"/>
      <color theme="1"/>
      <name val="Times New Roman"/>
      <family val="1"/>
    </font>
    <font>
      <b/>
      <i/>
      <sz val="12"/>
      <color theme="1"/>
      <name val="Times New Roman"/>
      <family val="1"/>
    </font>
    <font>
      <b/>
      <i/>
      <sz val="14"/>
      <color theme="1"/>
      <name val="Times New Roman"/>
      <family val="1"/>
    </font>
    <font>
      <sz val="13"/>
      <color theme="1"/>
      <name val="Times New Roman"/>
      <family val="1"/>
    </font>
    <font>
      <sz val="13"/>
      <name val="Times New Roman"/>
      <family val="1"/>
    </font>
    <font>
      <b/>
      <sz val="13"/>
      <color theme="1"/>
      <name val="Times New Roman"/>
      <family val="1"/>
    </font>
    <font>
      <b/>
      <i/>
      <sz val="16"/>
      <color theme="1"/>
      <name val="Times New Roman"/>
      <family val="1"/>
    </font>
    <font>
      <i/>
      <sz val="12"/>
      <color theme="1"/>
      <name val="Times New Roman"/>
      <family val="1"/>
    </font>
    <font>
      <b/>
      <sz val="9"/>
      <color theme="1"/>
      <name val="Times New Roman"/>
      <family val="1"/>
    </font>
    <font>
      <b/>
      <sz val="14"/>
      <name val="Times New Roman"/>
      <family val="1"/>
    </font>
    <font>
      <sz val="16"/>
      <color theme="1"/>
      <name val="Times New Roman"/>
      <family val="1"/>
    </font>
    <font>
      <sz val="10"/>
      <name val="Calibri"/>
      <family val="2"/>
      <scheme val="minor"/>
    </font>
    <font>
      <vertAlign val="superscript"/>
      <sz val="9"/>
      <color theme="1"/>
      <name val="Times New Roman"/>
      <family val="1"/>
    </font>
    <font>
      <sz val="11"/>
      <color rgb="FFFF0000"/>
      <name val="Times New Roman"/>
      <family val="1"/>
    </font>
    <font>
      <i/>
      <sz val="11"/>
      <color rgb="FFFF0000"/>
      <name val="Times New Roman"/>
      <family val="1"/>
    </font>
    <font>
      <u/>
      <sz val="11"/>
      <color theme="1"/>
      <name val="Times New Roman"/>
      <family val="1"/>
    </font>
    <font>
      <i/>
      <u/>
      <sz val="11"/>
      <color theme="1"/>
      <name val="Times New Roman"/>
      <family val="1"/>
    </font>
    <font>
      <vertAlign val="subscript"/>
      <sz val="11"/>
      <color theme="1"/>
      <name val="Times New Roman"/>
      <family val="1"/>
    </font>
    <font>
      <b/>
      <sz val="8"/>
      <color theme="1"/>
      <name val="Times New Roman"/>
      <family val="1"/>
    </font>
    <font>
      <b/>
      <sz val="12"/>
      <name val="Times New Roman"/>
      <family val="1"/>
    </font>
    <font>
      <b/>
      <sz val="11"/>
      <color theme="1"/>
      <name val="Calibri"/>
      <family val="2"/>
      <scheme val="minor"/>
    </font>
    <font>
      <b/>
      <sz val="12"/>
      <color theme="4"/>
      <name val="Times New Roman"/>
      <family val="1"/>
    </font>
    <font>
      <b/>
      <i/>
      <sz val="11"/>
      <color theme="0" tint="-0.499984740745262"/>
      <name val="Times New Roman"/>
      <family val="1"/>
    </font>
    <font>
      <b/>
      <i/>
      <sz val="8"/>
      <color theme="0" tint="-0.499984740745262"/>
      <name val="Times New Roman"/>
      <family val="1"/>
    </font>
    <font>
      <b/>
      <sz val="14"/>
      <color indexed="81"/>
      <name val="Tahoma"/>
      <family val="2"/>
    </font>
    <font>
      <sz val="14"/>
      <color indexed="81"/>
      <name val="Tahoma"/>
      <family val="2"/>
    </font>
    <font>
      <i/>
      <sz val="11"/>
      <color theme="2" tint="-0.499984740745262"/>
      <name val="Times New Roman"/>
      <family val="1"/>
    </font>
    <font>
      <i/>
      <sz val="10"/>
      <color theme="2" tint="-0.499984740745262"/>
      <name val="Times New Roman"/>
      <family val="1"/>
    </font>
    <font>
      <b/>
      <i/>
      <sz val="11"/>
      <color theme="2" tint="-0.499984740745262"/>
      <name val="Times New Roman"/>
      <family val="1"/>
    </font>
    <font>
      <i/>
      <sz val="11"/>
      <color theme="2" tint="-0.749992370372631"/>
      <name val="Times New Roman"/>
      <family val="1"/>
    </font>
    <font>
      <i/>
      <sz val="10"/>
      <color theme="1"/>
      <name val="Times New Roman"/>
      <family val="1"/>
    </font>
    <font>
      <b/>
      <i/>
      <sz val="10"/>
      <color theme="1"/>
      <name val="Times New Roman"/>
      <family val="1"/>
    </font>
    <font>
      <b/>
      <i/>
      <sz val="7"/>
      <color theme="1"/>
      <name val="Times New Roman"/>
      <family val="1"/>
    </font>
    <font>
      <sz val="11"/>
      <color theme="0"/>
      <name val="Calibri"/>
      <family val="2"/>
      <scheme val="minor"/>
    </font>
    <font>
      <sz val="10"/>
      <color theme="0"/>
      <name val="Times New Roman"/>
      <family val="1"/>
    </font>
    <font>
      <sz val="18"/>
      <color theme="1"/>
      <name val="Times New Roman"/>
      <family val="1"/>
    </font>
    <font>
      <b/>
      <sz val="9"/>
      <name val="Times New Roman"/>
      <family val="1"/>
    </font>
    <font>
      <b/>
      <i/>
      <sz val="8"/>
      <color theme="1"/>
      <name val="Times New Roman"/>
      <family val="1"/>
    </font>
    <font>
      <sz val="12"/>
      <color rgb="FFFF0000"/>
      <name val="Times New Roman"/>
      <family val="1"/>
    </font>
    <font>
      <sz val="12"/>
      <color theme="1"/>
      <name val="Calibri"/>
      <family val="2"/>
      <scheme val="minor"/>
    </font>
    <font>
      <b/>
      <sz val="10"/>
      <color rgb="FFFF0000"/>
      <name val="Times New Roman"/>
      <family val="1"/>
    </font>
    <font>
      <b/>
      <sz val="11"/>
      <color rgb="FFFF0000"/>
      <name val="Times New Roman"/>
      <family val="1"/>
    </font>
    <font>
      <sz val="7"/>
      <color theme="1"/>
      <name val="Times New Roman"/>
      <family val="1"/>
    </font>
  </fonts>
  <fills count="27">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FFC000"/>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000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theme="2"/>
      </top>
      <bottom/>
      <diagonal/>
    </border>
    <border>
      <left style="medium">
        <color indexed="64"/>
      </left>
      <right style="thin">
        <color indexed="64"/>
      </right>
      <top style="thin">
        <color theme="2"/>
      </top>
      <bottom style="thin">
        <color theme="2"/>
      </bottom>
      <diagonal/>
    </border>
    <border>
      <left style="medium">
        <color indexed="64"/>
      </left>
      <right style="thin">
        <color indexed="64"/>
      </right>
      <top/>
      <bottom style="thin">
        <color theme="2"/>
      </bottom>
      <diagonal/>
    </border>
    <border>
      <left style="medium">
        <color indexed="64"/>
      </left>
      <right style="thin">
        <color indexed="64"/>
      </right>
      <top style="medium">
        <color indexed="64"/>
      </top>
      <bottom style="thin">
        <color theme="2"/>
      </bottom>
      <diagonal/>
    </border>
    <border>
      <left style="medium">
        <color indexed="64"/>
      </left>
      <right/>
      <top style="thin">
        <color theme="2"/>
      </top>
      <bottom style="thin">
        <color theme="2"/>
      </bottom>
      <diagonal/>
    </border>
    <border>
      <left style="medium">
        <color indexed="64"/>
      </left>
      <right style="thin">
        <color indexed="64"/>
      </right>
      <top style="thin">
        <color theme="2"/>
      </top>
      <bottom style="medium">
        <color indexed="64"/>
      </bottom>
      <diagonal/>
    </border>
    <border>
      <left style="medium">
        <color indexed="64"/>
      </left>
      <right/>
      <top style="thin">
        <color theme="2"/>
      </top>
      <bottom/>
      <diagonal/>
    </border>
    <border>
      <left/>
      <right style="thin">
        <color indexed="64"/>
      </right>
      <top style="thin">
        <color theme="2"/>
      </top>
      <bottom/>
      <diagonal/>
    </border>
    <border>
      <left/>
      <right/>
      <top style="thin">
        <color theme="2"/>
      </top>
      <bottom/>
      <diagonal/>
    </border>
    <border>
      <left/>
      <right/>
      <top style="thin">
        <color theme="2"/>
      </top>
      <bottom style="thin">
        <color theme="2"/>
      </bottom>
      <diagonal/>
    </border>
    <border>
      <left/>
      <right style="thin">
        <color indexed="64"/>
      </right>
      <top/>
      <bottom style="thin">
        <color theme="2"/>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s>
  <cellStyleXfs count="2">
    <xf numFmtId="0" fontId="0" fillId="0" borderId="0"/>
    <xf numFmtId="164" fontId="5" fillId="0" borderId="0" applyFont="0" applyFill="0" applyBorder="0" applyAlignment="0" applyProtection="0"/>
  </cellStyleXfs>
  <cellXfs count="1399">
    <xf numFmtId="0" fontId="0" fillId="0" borderId="0" xfId="0"/>
    <xf numFmtId="0" fontId="2" fillId="6" borderId="0" xfId="0" applyFont="1" applyFill="1" applyBorder="1"/>
    <xf numFmtId="0" fontId="3" fillId="6" borderId="0" xfId="0" applyFont="1" applyFill="1" applyBorder="1" applyAlignment="1">
      <alignment horizontal="left"/>
    </xf>
    <xf numFmtId="0" fontId="3" fillId="6" borderId="0" xfId="0" applyFont="1" applyFill="1" applyBorder="1"/>
    <xf numFmtId="0" fontId="4" fillId="6" borderId="0" xfId="0" applyFont="1" applyFill="1" applyBorder="1" applyAlignment="1">
      <alignment horizontal="left"/>
    </xf>
    <xf numFmtId="0" fontId="3" fillId="6" borderId="0" xfId="0" applyFont="1" applyFill="1"/>
    <xf numFmtId="0" fontId="7" fillId="6" borderId="1" xfId="0" applyFont="1" applyFill="1" applyBorder="1"/>
    <xf numFmtId="0" fontId="0" fillId="6" borderId="0" xfId="0" applyFill="1"/>
    <xf numFmtId="0" fontId="9" fillId="6" borderId="0" xfId="0" applyFont="1" applyFill="1" applyBorder="1"/>
    <xf numFmtId="0" fontId="9" fillId="6" borderId="1" xfId="0" applyFont="1" applyFill="1" applyBorder="1"/>
    <xf numFmtId="0" fontId="7" fillId="6" borderId="0" xfId="0" applyFont="1" applyFill="1" applyBorder="1"/>
    <xf numFmtId="0" fontId="7" fillId="6" borderId="0" xfId="0" applyFont="1" applyFill="1" applyBorder="1" applyAlignment="1">
      <alignment horizontal="left"/>
    </xf>
    <xf numFmtId="0" fontId="7" fillId="6" borderId="0" xfId="0" applyFont="1" applyFill="1"/>
    <xf numFmtId="0" fontId="7" fillId="6" borderId="12" xfId="0" applyFont="1" applyFill="1" applyBorder="1" applyAlignment="1">
      <alignment horizontal="center"/>
    </xf>
    <xf numFmtId="0" fontId="9" fillId="6" borderId="0" xfId="0" applyFont="1" applyFill="1" applyBorder="1" applyAlignment="1">
      <alignment horizontal="center"/>
    </xf>
    <xf numFmtId="0" fontId="10" fillId="6" borderId="0" xfId="0" applyFont="1" applyFill="1" applyBorder="1" applyAlignment="1">
      <alignment horizontal="center"/>
    </xf>
    <xf numFmtId="0" fontId="13" fillId="0" borderId="31" xfId="0" applyFont="1" applyBorder="1" applyAlignment="1">
      <alignment horizontal="left" vertical="center" wrapText="1"/>
    </xf>
    <xf numFmtId="0" fontId="13" fillId="0" borderId="1" xfId="0" applyFont="1" applyBorder="1" applyAlignment="1">
      <alignment horizontal="left" vertical="center" wrapText="1"/>
    </xf>
    <xf numFmtId="0" fontId="13" fillId="0" borderId="22" xfId="0" applyFont="1" applyBorder="1" applyAlignment="1">
      <alignment horizontal="left" vertical="center" wrapText="1"/>
    </xf>
    <xf numFmtId="0" fontId="0" fillId="6" borderId="0" xfId="0" applyFont="1" applyFill="1" applyBorder="1"/>
    <xf numFmtId="0" fontId="12" fillId="6" borderId="0" xfId="0" applyFont="1" applyFill="1" applyBorder="1" applyAlignment="1">
      <alignment horizontal="center"/>
    </xf>
    <xf numFmtId="0" fontId="9" fillId="6" borderId="19" xfId="0" applyFont="1" applyFill="1" applyBorder="1"/>
    <xf numFmtId="0" fontId="9" fillId="6" borderId="0" xfId="0" applyFont="1" applyFill="1" applyBorder="1" applyAlignment="1">
      <alignment horizontal="left"/>
    </xf>
    <xf numFmtId="0" fontId="1" fillId="6" borderId="0" xfId="0" applyFont="1" applyFill="1" applyBorder="1"/>
    <xf numFmtId="0" fontId="2" fillId="6" borderId="0" xfId="0" applyFont="1" applyFill="1"/>
    <xf numFmtId="0" fontId="1" fillId="6" borderId="0" xfId="0" applyFont="1" applyFill="1"/>
    <xf numFmtId="0" fontId="3" fillId="6" borderId="0" xfId="0" applyFont="1" applyFill="1" applyAlignment="1">
      <alignment horizontal="center"/>
    </xf>
    <xf numFmtId="0" fontId="7" fillId="6" borderId="20" xfId="0" applyFont="1" applyFill="1" applyBorder="1" applyAlignment="1">
      <alignment horizontal="center"/>
    </xf>
    <xf numFmtId="0" fontId="6" fillId="6" borderId="1" xfId="0" applyFont="1" applyFill="1" applyBorder="1" applyAlignment="1">
      <alignment horizontal="center"/>
    </xf>
    <xf numFmtId="0" fontId="6" fillId="6" borderId="58" xfId="0" applyFont="1" applyFill="1" applyBorder="1" applyAlignment="1">
      <alignment horizontal="center"/>
    </xf>
    <xf numFmtId="0" fontId="7" fillId="6" borderId="10" xfId="0" applyFont="1" applyFill="1" applyBorder="1" applyAlignment="1">
      <alignment horizontal="center"/>
    </xf>
    <xf numFmtId="0" fontId="7" fillId="6" borderId="14" xfId="0" applyFont="1" applyFill="1" applyBorder="1" applyAlignment="1">
      <alignment horizontal="center"/>
    </xf>
    <xf numFmtId="0" fontId="7" fillId="6" borderId="6" xfId="0" applyFont="1" applyFill="1" applyBorder="1"/>
    <xf numFmtId="0" fontId="7" fillId="6" borderId="5" xfId="0" applyFont="1" applyFill="1" applyBorder="1"/>
    <xf numFmtId="0" fontId="3" fillId="6" borderId="6" xfId="0" applyFont="1" applyFill="1" applyBorder="1"/>
    <xf numFmtId="0" fontId="6" fillId="5" borderId="12" xfId="0" applyFont="1" applyFill="1" applyBorder="1" applyAlignment="1">
      <alignment horizontal="center"/>
    </xf>
    <xf numFmtId="0" fontId="6" fillId="5" borderId="1" xfId="0" applyFont="1" applyFill="1" applyBorder="1" applyAlignment="1">
      <alignment horizontal="center"/>
    </xf>
    <xf numFmtId="0" fontId="7" fillId="6" borderId="0" xfId="0" applyFont="1" applyFill="1" applyProtection="1">
      <protection locked="0" hidden="1"/>
    </xf>
    <xf numFmtId="0" fontId="7" fillId="6" borderId="11" xfId="0" applyFont="1" applyFill="1" applyBorder="1" applyAlignment="1">
      <alignment horizontal="center"/>
    </xf>
    <xf numFmtId="0" fontId="0" fillId="6" borderId="0" xfId="0" applyFont="1" applyFill="1"/>
    <xf numFmtId="0" fontId="0" fillId="6" borderId="0" xfId="0" applyFont="1" applyFill="1" applyBorder="1" applyAlignment="1">
      <alignment horizontal="center"/>
    </xf>
    <xf numFmtId="0" fontId="9" fillId="6" borderId="30" xfId="0" applyFont="1" applyFill="1" applyBorder="1" applyAlignment="1">
      <alignment vertical="center"/>
    </xf>
    <xf numFmtId="0" fontId="9" fillId="6" borderId="31"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20" xfId="0" applyFont="1" applyFill="1" applyBorder="1" applyAlignment="1">
      <alignment horizontal="center"/>
    </xf>
    <xf numFmtId="0" fontId="9" fillId="6" borderId="23" xfId="0" applyFont="1" applyFill="1" applyBorder="1"/>
    <xf numFmtId="0" fontId="9" fillId="6" borderId="23" xfId="0" applyFont="1" applyFill="1" applyBorder="1" applyAlignment="1">
      <alignment horizontal="center"/>
    </xf>
    <xf numFmtId="0" fontId="9" fillId="6" borderId="0" xfId="0" applyFont="1" applyFill="1"/>
    <xf numFmtId="0" fontId="19" fillId="6" borderId="0" xfId="0" applyFont="1" applyFill="1"/>
    <xf numFmtId="0" fontId="10" fillId="6" borderId="0" xfId="0" applyFont="1" applyFill="1" applyBorder="1" applyAlignment="1">
      <alignment horizontal="left"/>
    </xf>
    <xf numFmtId="0" fontId="13" fillId="0" borderId="13" xfId="0" applyFont="1" applyBorder="1" applyAlignment="1">
      <alignment vertical="center" wrapText="1"/>
    </xf>
    <xf numFmtId="0" fontId="13" fillId="0" borderId="14" xfId="0" applyFont="1" applyBorder="1" applyAlignment="1">
      <alignment horizontal="left" vertical="center" wrapText="1"/>
    </xf>
    <xf numFmtId="0" fontId="13" fillId="0" borderId="1"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3" xfId="0" applyFont="1" applyBorder="1" applyAlignment="1">
      <alignment horizontal="center" vertical="center"/>
    </xf>
    <xf numFmtId="0" fontId="13" fillId="0" borderId="44" xfId="0" applyFont="1" applyBorder="1" applyAlignment="1">
      <alignment horizontal="center" vertical="center"/>
    </xf>
    <xf numFmtId="0" fontId="13" fillId="0" borderId="53" xfId="0" applyFont="1" applyBorder="1" applyAlignment="1">
      <alignment horizontal="center" vertical="center"/>
    </xf>
    <xf numFmtId="171" fontId="13" fillId="0" borderId="22" xfId="0" applyNumberFormat="1" applyFont="1" applyBorder="1" applyAlignment="1">
      <alignment horizontal="center" vertical="center"/>
    </xf>
    <xf numFmtId="0" fontId="21" fillId="6" borderId="0" xfId="0" applyFont="1" applyFill="1"/>
    <xf numFmtId="0" fontId="23" fillId="6" borderId="13" xfId="0" applyFont="1" applyFill="1" applyBorder="1" applyAlignment="1">
      <alignment horizontal="center"/>
    </xf>
    <xf numFmtId="0" fontId="23" fillId="6" borderId="14" xfId="0" applyFont="1" applyFill="1" applyBorder="1" applyAlignment="1">
      <alignment horizontal="center" wrapText="1"/>
    </xf>
    <xf numFmtId="0" fontId="23" fillId="6" borderId="1" xfId="0" applyFont="1" applyFill="1" applyBorder="1" applyAlignment="1">
      <alignment horizontal="center" wrapText="1"/>
    </xf>
    <xf numFmtId="3" fontId="23" fillId="6" borderId="1" xfId="0" applyNumberFormat="1" applyFont="1" applyFill="1" applyBorder="1" applyAlignment="1">
      <alignment horizontal="center"/>
    </xf>
    <xf numFmtId="167" fontId="23" fillId="6" borderId="1" xfId="0" applyNumberFormat="1" applyFont="1" applyFill="1" applyBorder="1" applyAlignment="1">
      <alignment horizontal="center"/>
    </xf>
    <xf numFmtId="0" fontId="23" fillId="6" borderId="1" xfId="0" applyFont="1" applyFill="1" applyBorder="1" applyAlignment="1">
      <alignment wrapText="1"/>
    </xf>
    <xf numFmtId="0" fontId="23" fillId="6" borderId="1" xfId="0" applyFont="1" applyFill="1" applyBorder="1"/>
    <xf numFmtId="0" fontId="23" fillId="6" borderId="0" xfId="0" applyFont="1" applyFill="1" applyBorder="1"/>
    <xf numFmtId="166" fontId="23" fillId="6" borderId="1" xfId="1" applyNumberFormat="1" applyFont="1" applyFill="1" applyBorder="1"/>
    <xf numFmtId="3" fontId="23" fillId="6" borderId="1" xfId="0" applyNumberFormat="1" applyFont="1" applyFill="1" applyBorder="1"/>
    <xf numFmtId="0" fontId="23" fillId="6" borderId="10" xfId="0" applyFont="1" applyFill="1" applyBorder="1"/>
    <xf numFmtId="0" fontId="23" fillId="6" borderId="11" xfId="0" applyFont="1" applyFill="1" applyBorder="1"/>
    <xf numFmtId="3" fontId="23" fillId="6" borderId="10" xfId="0" applyNumberFormat="1" applyFont="1" applyFill="1" applyBorder="1"/>
    <xf numFmtId="168" fontId="23" fillId="6" borderId="11" xfId="0" applyNumberFormat="1" applyFont="1" applyFill="1" applyBorder="1"/>
    <xf numFmtId="168" fontId="23" fillId="6" borderId="12" xfId="0" applyNumberFormat="1" applyFont="1" applyFill="1" applyBorder="1"/>
    <xf numFmtId="0" fontId="24" fillId="6" borderId="0" xfId="0" applyFont="1" applyFill="1"/>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29" xfId="0" applyFont="1" applyFill="1" applyBorder="1" applyAlignment="1">
      <alignment horizontal="center"/>
    </xf>
    <xf numFmtId="37" fontId="7" fillId="6" borderId="14" xfId="0" applyNumberFormat="1" applyFont="1" applyFill="1" applyBorder="1" applyAlignment="1">
      <alignment horizontal="center"/>
    </xf>
    <xf numFmtId="37" fontId="7" fillId="6" borderId="1" xfId="0" applyNumberFormat="1" applyFont="1" applyFill="1" applyBorder="1" applyAlignment="1">
      <alignment horizontal="center"/>
    </xf>
    <xf numFmtId="171" fontId="7" fillId="6" borderId="14" xfId="0" applyNumberFormat="1" applyFont="1" applyFill="1" applyBorder="1" applyAlignment="1">
      <alignment horizontal="center"/>
    </xf>
    <xf numFmtId="171" fontId="7" fillId="6" borderId="1" xfId="0" applyNumberFormat="1" applyFont="1" applyFill="1" applyBorder="1" applyAlignment="1">
      <alignment horizontal="center"/>
    </xf>
    <xf numFmtId="0" fontId="7" fillId="6" borderId="0" xfId="0" applyFont="1" applyFill="1" applyBorder="1" applyAlignment="1">
      <alignment horizontal="center"/>
    </xf>
    <xf numFmtId="0" fontId="6" fillId="6" borderId="11" xfId="0" applyFont="1" applyFill="1" applyBorder="1" applyAlignment="1">
      <alignment horizontal="center"/>
    </xf>
    <xf numFmtId="0" fontId="6" fillId="6" borderId="12" xfId="0" applyFont="1" applyFill="1" applyBorder="1" applyAlignment="1">
      <alignment horizontal="center"/>
    </xf>
    <xf numFmtId="0" fontId="6" fillId="6" borderId="0" xfId="0" applyFont="1" applyFill="1" applyAlignment="1">
      <alignment horizontal="center"/>
    </xf>
    <xf numFmtId="0" fontId="7" fillId="6" borderId="0" xfId="0" applyFont="1" applyFill="1" applyAlignment="1">
      <alignment horizontal="center"/>
    </xf>
    <xf numFmtId="0" fontId="7" fillId="6" borderId="1" xfId="0" applyFont="1" applyFill="1" applyBorder="1" applyAlignment="1">
      <alignment horizontal="left"/>
    </xf>
    <xf numFmtId="0" fontId="7" fillId="6" borderId="0" xfId="0" applyFont="1" applyFill="1" applyBorder="1" applyAlignment="1">
      <alignment horizontal="center"/>
    </xf>
    <xf numFmtId="0" fontId="7" fillId="6" borderId="1" xfId="0" applyFont="1" applyFill="1" applyBorder="1" applyAlignment="1">
      <alignment horizontal="center"/>
    </xf>
    <xf numFmtId="0" fontId="6" fillId="6" borderId="0" xfId="0" applyFont="1" applyFill="1" applyAlignment="1">
      <alignment horizontal="center"/>
    </xf>
    <xf numFmtId="0" fontId="7" fillId="6" borderId="0" xfId="0" applyFont="1" applyFill="1" applyAlignment="1">
      <alignment horizontal="center"/>
    </xf>
    <xf numFmtId="0" fontId="16" fillId="6" borderId="0" xfId="0" applyFont="1" applyFill="1"/>
    <xf numFmtId="0" fontId="6" fillId="6" borderId="8" xfId="0" applyFont="1" applyFill="1" applyBorder="1" applyAlignment="1">
      <alignment horizontal="center"/>
    </xf>
    <xf numFmtId="0" fontId="6" fillId="6" borderId="9" xfId="0" applyFont="1" applyFill="1" applyBorder="1" applyAlignment="1">
      <alignment horizontal="center"/>
    </xf>
    <xf numFmtId="0" fontId="6" fillId="6" borderId="1" xfId="0" applyFont="1" applyFill="1" applyBorder="1" applyAlignment="1">
      <alignment horizontal="center"/>
    </xf>
    <xf numFmtId="0" fontId="7" fillId="6" borderId="5" xfId="0" applyFont="1" applyFill="1" applyBorder="1" applyAlignment="1">
      <alignment horizontal="center"/>
    </xf>
    <xf numFmtId="0" fontId="25" fillId="0" borderId="0" xfId="0" applyFont="1"/>
    <xf numFmtId="0" fontId="26" fillId="6" borderId="0" xfId="0" applyFont="1" applyFill="1" applyBorder="1" applyAlignment="1">
      <alignment horizontal="center"/>
    </xf>
    <xf numFmtId="0" fontId="7" fillId="6" borderId="1" xfId="0" applyFont="1" applyFill="1" applyBorder="1" applyAlignment="1">
      <alignment horizontal="center"/>
    </xf>
    <xf numFmtId="0" fontId="9" fillId="6" borderId="14" xfId="0" applyFont="1" applyFill="1" applyBorder="1" applyAlignment="1">
      <alignment horizontal="center"/>
    </xf>
    <xf numFmtId="0" fontId="13" fillId="6" borderId="16" xfId="0" applyFont="1" applyFill="1" applyBorder="1" applyAlignment="1">
      <alignment horizontal="center" vertical="center" wrapText="1"/>
    </xf>
    <xf numFmtId="0" fontId="29" fillId="6" borderId="0" xfId="0" applyFont="1" applyFill="1"/>
    <xf numFmtId="0" fontId="29" fillId="6" borderId="0" xfId="0" applyFont="1" applyFill="1" applyBorder="1"/>
    <xf numFmtId="0" fontId="30" fillId="6" borderId="0" xfId="0" applyFont="1" applyFill="1"/>
    <xf numFmtId="0" fontId="29" fillId="6" borderId="0" xfId="0" applyFont="1" applyFill="1" applyBorder="1" applyAlignment="1">
      <alignment horizontal="center"/>
    </xf>
    <xf numFmtId="0" fontId="29" fillId="11" borderId="24" xfId="0" applyFont="1" applyFill="1" applyBorder="1"/>
    <xf numFmtId="0" fontId="29" fillId="15" borderId="24" xfId="0" applyFont="1" applyFill="1" applyBorder="1"/>
    <xf numFmtId="0" fontId="7" fillId="6" borderId="0" xfId="0" applyFont="1" applyFill="1" applyBorder="1" applyAlignment="1">
      <alignment horizontal="center"/>
    </xf>
    <xf numFmtId="0" fontId="13" fillId="0" borderId="0" xfId="0" applyFont="1"/>
    <xf numFmtId="0" fontId="13" fillId="6" borderId="0" xfId="0" applyFont="1" applyFill="1"/>
    <xf numFmtId="0" fontId="13" fillId="6" borderId="0" xfId="0" applyFont="1" applyFill="1" applyBorder="1"/>
    <xf numFmtId="0" fontId="13" fillId="6" borderId="45" xfId="0" applyFont="1" applyFill="1" applyBorder="1"/>
    <xf numFmtId="0" fontId="13" fillId="6" borderId="37" xfId="0" applyFont="1" applyFill="1" applyBorder="1"/>
    <xf numFmtId="0" fontId="29" fillId="6" borderId="24" xfId="0" applyFont="1" applyFill="1" applyBorder="1"/>
    <xf numFmtId="170" fontId="9" fillId="6" borderId="0" xfId="0" applyNumberFormat="1" applyFont="1" applyFill="1"/>
    <xf numFmtId="0" fontId="7" fillId="6" borderId="3" xfId="0" applyFont="1" applyFill="1" applyBorder="1"/>
    <xf numFmtId="0" fontId="7" fillId="6" borderId="13" xfId="0" applyFont="1" applyFill="1" applyBorder="1"/>
    <xf numFmtId="0" fontId="26" fillId="6" borderId="1" xfId="0" applyFont="1" applyFill="1" applyBorder="1" applyAlignment="1">
      <alignment horizontal="center"/>
    </xf>
    <xf numFmtId="0" fontId="20" fillId="6" borderId="0" xfId="0" applyFont="1" applyFill="1"/>
    <xf numFmtId="0" fontId="13" fillId="0" borderId="33" xfId="0" applyFont="1" applyBorder="1" applyAlignment="1">
      <alignment horizontal="center" vertical="center" wrapText="1"/>
    </xf>
    <xf numFmtId="0" fontId="13" fillId="0" borderId="67" xfId="0" applyFont="1" applyBorder="1" applyAlignment="1">
      <alignment horizontal="left" vertical="center" wrapText="1"/>
    </xf>
    <xf numFmtId="0" fontId="13" fillId="0" borderId="12" xfId="0" applyFont="1" applyBorder="1" applyAlignment="1">
      <alignment horizontal="left" vertical="center" wrapText="1"/>
    </xf>
    <xf numFmtId="0" fontId="13" fillId="0" borderId="27" xfId="0" applyFont="1" applyBorder="1" applyAlignment="1">
      <alignment horizontal="left" vertical="center" wrapText="1"/>
    </xf>
    <xf numFmtId="0" fontId="13" fillId="6" borderId="0" xfId="0" applyFont="1" applyFill="1" applyAlignment="1">
      <alignment shrinkToFit="1"/>
    </xf>
    <xf numFmtId="0" fontId="7" fillId="6" borderId="9" xfId="0" applyFont="1" applyFill="1" applyBorder="1" applyAlignment="1">
      <alignment horizontal="center"/>
    </xf>
    <xf numFmtId="0" fontId="23" fillId="6" borderId="0" xfId="0" applyFont="1" applyFill="1"/>
    <xf numFmtId="0" fontId="9" fillId="6" borderId="15" xfId="0" applyFont="1" applyFill="1" applyBorder="1" applyAlignment="1">
      <alignment vertical="center" wrapText="1"/>
    </xf>
    <xf numFmtId="0" fontId="9" fillId="6" borderId="16" xfId="0" applyFont="1" applyFill="1" applyBorder="1" applyAlignment="1">
      <alignment vertical="center" wrapText="1"/>
    </xf>
    <xf numFmtId="0" fontId="10" fillId="6" borderId="29" xfId="0" applyFont="1" applyFill="1" applyBorder="1" applyAlignment="1">
      <alignment horizontal="center"/>
    </xf>
    <xf numFmtId="0" fontId="1" fillId="6" borderId="5" xfId="0" applyFont="1" applyFill="1" applyBorder="1"/>
    <xf numFmtId="0" fontId="7" fillId="6" borderId="15" xfId="0" applyFont="1" applyFill="1" applyBorder="1" applyAlignment="1">
      <alignment horizontal="center"/>
    </xf>
    <xf numFmtId="0" fontId="7" fillId="6" borderId="29" xfId="0" applyFont="1" applyFill="1" applyBorder="1" applyAlignment="1">
      <alignment horizontal="center"/>
    </xf>
    <xf numFmtId="0" fontId="37" fillId="6" borderId="0" xfId="0" applyFont="1" applyFill="1"/>
    <xf numFmtId="1" fontId="15" fillId="6" borderId="19" xfId="0" applyNumberFormat="1" applyFont="1" applyFill="1" applyBorder="1" applyAlignment="1" applyProtection="1">
      <alignment horizontal="center"/>
    </xf>
    <xf numFmtId="1" fontId="16" fillId="6" borderId="19" xfId="0" applyNumberFormat="1" applyFont="1" applyFill="1" applyBorder="1" applyAlignment="1" applyProtection="1">
      <alignment horizontal="center"/>
    </xf>
    <xf numFmtId="1" fontId="15" fillId="6" borderId="37" xfId="0" applyNumberFormat="1" applyFont="1" applyFill="1" applyBorder="1" applyAlignment="1" applyProtection="1">
      <alignment horizontal="center"/>
    </xf>
    <xf numFmtId="1" fontId="15" fillId="6" borderId="0" xfId="0" applyNumberFormat="1" applyFont="1" applyFill="1" applyBorder="1" applyAlignment="1" applyProtection="1">
      <alignment vertical="center"/>
    </xf>
    <xf numFmtId="0" fontId="8" fillId="6" borderId="5" xfId="0" applyFont="1" applyFill="1" applyBorder="1" applyAlignment="1">
      <alignment horizontal="center"/>
    </xf>
    <xf numFmtId="0" fontId="8" fillId="6" borderId="0" xfId="0" applyFont="1" applyFill="1" applyBorder="1" applyAlignment="1">
      <alignment horizontal="center"/>
    </xf>
    <xf numFmtId="0" fontId="8" fillId="6" borderId="42" xfId="0" applyFont="1" applyFill="1" applyBorder="1" applyAlignment="1">
      <alignment horizontal="center"/>
    </xf>
    <xf numFmtId="0" fontId="8" fillId="6" borderId="45" xfId="0" applyFont="1" applyFill="1" applyBorder="1"/>
    <xf numFmtId="0" fontId="8" fillId="6" borderId="37" xfId="0" applyFont="1" applyFill="1" applyBorder="1"/>
    <xf numFmtId="0" fontId="8" fillId="6" borderId="46" xfId="0" applyFont="1" applyFill="1" applyBorder="1"/>
    <xf numFmtId="0" fontId="8" fillId="0" borderId="37" xfId="0" applyFont="1" applyBorder="1" applyAlignment="1">
      <alignment horizontal="justify" vertical="center"/>
    </xf>
    <xf numFmtId="0" fontId="8" fillId="0" borderId="46" xfId="0" applyFont="1" applyBorder="1" applyAlignment="1">
      <alignment horizontal="justify" vertical="center"/>
    </xf>
    <xf numFmtId="0" fontId="8" fillId="6" borderId="73" xfId="0" applyFont="1" applyFill="1" applyBorder="1"/>
    <xf numFmtId="0" fontId="8" fillId="0" borderId="73" xfId="0" applyFont="1" applyBorder="1" applyAlignment="1">
      <alignment horizontal="justify" vertical="center"/>
    </xf>
    <xf numFmtId="0" fontId="8" fillId="6" borderId="74" xfId="0" applyFont="1" applyFill="1" applyBorder="1"/>
    <xf numFmtId="0" fontId="8" fillId="0" borderId="75" xfId="0" applyFont="1" applyBorder="1" applyAlignment="1">
      <alignment horizontal="justify" vertical="center"/>
    </xf>
    <xf numFmtId="0" fontId="8" fillId="6" borderId="76" xfId="0" applyFont="1" applyFill="1" applyBorder="1"/>
    <xf numFmtId="0" fontId="8" fillId="0" borderId="76" xfId="0" applyFont="1" applyBorder="1" applyAlignment="1">
      <alignment horizontal="justify" vertical="center"/>
    </xf>
    <xf numFmtId="0" fontId="13" fillId="6" borderId="74" xfId="0" applyFont="1" applyFill="1" applyBorder="1"/>
    <xf numFmtId="0" fontId="8" fillId="0" borderId="0" xfId="0" applyFont="1" applyAlignment="1">
      <alignment vertical="top" wrapText="1"/>
    </xf>
    <xf numFmtId="0" fontId="8" fillId="0" borderId="0" xfId="0" applyFont="1" applyAlignment="1">
      <alignment vertical="center" wrapText="1"/>
    </xf>
    <xf numFmtId="0" fontId="8" fillId="0" borderId="0" xfId="0" applyFont="1"/>
    <xf numFmtId="0" fontId="8" fillId="0" borderId="37" xfId="0" applyFont="1" applyBorder="1"/>
    <xf numFmtId="0" fontId="8" fillId="0" borderId="0" xfId="0" applyFont="1" applyBorder="1"/>
    <xf numFmtId="0" fontId="0" fillId="0" borderId="37" xfId="0" applyBorder="1"/>
    <xf numFmtId="0" fontId="0" fillId="0" borderId="0" xfId="0" applyBorder="1"/>
    <xf numFmtId="0" fontId="8" fillId="6" borderId="75" xfId="0" applyFont="1" applyFill="1" applyBorder="1"/>
    <xf numFmtId="0" fontId="8" fillId="6" borderId="17" xfId="0" applyFont="1" applyFill="1" applyBorder="1" applyAlignment="1">
      <alignment horizontal="left"/>
    </xf>
    <xf numFmtId="0" fontId="8" fillId="6" borderId="75" xfId="0" applyFont="1" applyFill="1" applyBorder="1" applyAlignment="1">
      <alignment horizontal="left" vertical="top" wrapText="1"/>
    </xf>
    <xf numFmtId="0" fontId="8" fillId="6" borderId="41" xfId="0" applyFont="1" applyFill="1" applyBorder="1" applyAlignment="1">
      <alignment horizontal="center" vertical="top" wrapText="1"/>
    </xf>
    <xf numFmtId="0" fontId="8" fillId="6" borderId="73" xfId="0" applyFont="1" applyFill="1" applyBorder="1" applyAlignment="1">
      <alignment horizontal="center" vertical="top" wrapText="1"/>
    </xf>
    <xf numFmtId="0" fontId="8" fillId="6" borderId="74" xfId="0" applyFont="1" applyFill="1" applyBorder="1" applyAlignment="1">
      <alignment horizontal="center" vertical="top" wrapText="1"/>
    </xf>
    <xf numFmtId="0" fontId="8" fillId="6" borderId="77" xfId="0" applyFont="1" applyFill="1" applyBorder="1" applyAlignment="1">
      <alignment horizontal="center" vertical="top" wrapText="1"/>
    </xf>
    <xf numFmtId="0" fontId="8" fillId="6" borderId="78" xfId="0" applyFont="1" applyFill="1" applyBorder="1"/>
    <xf numFmtId="0" fontId="8" fillId="6" borderId="41" xfId="0" applyFont="1" applyFill="1" applyBorder="1" applyAlignment="1">
      <alignment vertical="top" wrapText="1"/>
    </xf>
    <xf numFmtId="0" fontId="8" fillId="0" borderId="73" xfId="0" applyFont="1" applyBorder="1" applyAlignment="1">
      <alignment vertical="center" wrapText="1"/>
    </xf>
    <xf numFmtId="0" fontId="8" fillId="6" borderId="37" xfId="0" applyFont="1" applyFill="1" applyBorder="1" applyAlignment="1">
      <alignment horizontal="center" vertical="top" wrapText="1"/>
    </xf>
    <xf numFmtId="0" fontId="8" fillId="6" borderId="43" xfId="0" applyFont="1" applyFill="1" applyBorder="1" applyAlignment="1">
      <alignment horizontal="center" vertical="top" wrapText="1"/>
    </xf>
    <xf numFmtId="0" fontId="13" fillId="6" borderId="1" xfId="0" applyFont="1" applyFill="1" applyBorder="1" applyAlignment="1">
      <alignment horizontal="center"/>
    </xf>
    <xf numFmtId="0" fontId="0" fillId="0" borderId="1" xfId="0" applyBorder="1" applyAlignment="1">
      <alignment horizontal="center"/>
    </xf>
    <xf numFmtId="0" fontId="6" fillId="6" borderId="0" xfId="0" applyFont="1" applyFill="1" applyBorder="1" applyAlignment="1">
      <alignment horizontal="center"/>
    </xf>
    <xf numFmtId="0" fontId="6" fillId="6" borderId="61" xfId="0" applyFont="1" applyFill="1" applyBorder="1" applyAlignment="1">
      <alignment horizontal="center"/>
    </xf>
    <xf numFmtId="0" fontId="7" fillId="6" borderId="19" xfId="0" applyFont="1" applyFill="1" applyBorder="1"/>
    <xf numFmtId="0" fontId="7" fillId="6" borderId="21" xfId="0" applyFont="1" applyFill="1" applyBorder="1"/>
    <xf numFmtId="0" fontId="7" fillId="6" borderId="22" xfId="0" applyFont="1" applyFill="1" applyBorder="1" applyAlignment="1">
      <alignment horizontal="center"/>
    </xf>
    <xf numFmtId="0" fontId="7" fillId="6" borderId="23" xfId="0" applyFont="1" applyFill="1" applyBorder="1" applyAlignment="1">
      <alignment horizontal="center"/>
    </xf>
    <xf numFmtId="0" fontId="6" fillId="6" borderId="19" xfId="0" applyFont="1" applyFill="1" applyBorder="1" applyAlignment="1">
      <alignment horizontal="center"/>
    </xf>
    <xf numFmtId="0" fontId="6" fillId="6" borderId="20" xfId="0" applyFont="1" applyFill="1" applyBorder="1" applyAlignment="1">
      <alignment horizontal="center"/>
    </xf>
    <xf numFmtId="0" fontId="7" fillId="6" borderId="21" xfId="0" applyFont="1" applyFill="1" applyBorder="1" applyAlignment="1">
      <alignment horizontal="center"/>
    </xf>
    <xf numFmtId="0" fontId="6" fillId="6" borderId="54" xfId="0" applyFont="1" applyFill="1" applyBorder="1" applyAlignment="1">
      <alignment horizontal="center"/>
    </xf>
    <xf numFmtId="0" fontId="6" fillId="6" borderId="38" xfId="0" applyFont="1" applyFill="1" applyBorder="1" applyAlignment="1">
      <alignment horizontal="center"/>
    </xf>
    <xf numFmtId="0" fontId="7" fillId="6" borderId="19" xfId="0" applyFont="1" applyFill="1" applyBorder="1" applyAlignment="1">
      <alignment horizontal="left"/>
    </xf>
    <xf numFmtId="0" fontId="7" fillId="6" borderId="21" xfId="0" applyFont="1" applyFill="1" applyBorder="1" applyAlignment="1">
      <alignment horizontal="left"/>
    </xf>
    <xf numFmtId="1" fontId="16" fillId="6" borderId="54" xfId="0" applyNumberFormat="1" applyFont="1" applyFill="1" applyBorder="1" applyAlignment="1" applyProtection="1">
      <alignment horizontal="center" wrapText="1"/>
    </xf>
    <xf numFmtId="3" fontId="10" fillId="6" borderId="15" xfId="0" applyNumberFormat="1" applyFont="1" applyFill="1" applyBorder="1" applyAlignment="1">
      <alignment horizontal="center"/>
    </xf>
    <xf numFmtId="3" fontId="10" fillId="6" borderId="28" xfId="0" applyNumberFormat="1" applyFont="1" applyFill="1" applyBorder="1" applyAlignment="1">
      <alignment horizontal="center"/>
    </xf>
    <xf numFmtId="3" fontId="29" fillId="6" borderId="23" xfId="0" applyNumberFormat="1" applyFont="1" applyFill="1" applyBorder="1" applyAlignment="1">
      <alignment horizontal="center"/>
    </xf>
    <xf numFmtId="0" fontId="34" fillId="20" borderId="24" xfId="0" applyFont="1" applyFill="1" applyBorder="1" applyAlignment="1">
      <alignment horizontal="center"/>
    </xf>
    <xf numFmtId="0" fontId="34" fillId="20" borderId="25" xfId="0" applyFont="1" applyFill="1" applyBorder="1" applyAlignment="1">
      <alignment horizontal="center"/>
    </xf>
    <xf numFmtId="0" fontId="13" fillId="6" borderId="0" xfId="0" applyFont="1" applyFill="1" applyBorder="1" applyAlignment="1">
      <alignment horizontal="center"/>
    </xf>
    <xf numFmtId="0" fontId="13" fillId="6" borderId="42" xfId="0" applyFont="1" applyFill="1" applyBorder="1" applyAlignment="1">
      <alignment horizontal="center"/>
    </xf>
    <xf numFmtId="3" fontId="29" fillId="6" borderId="28" xfId="0" applyNumberFormat="1" applyFont="1" applyFill="1" applyBorder="1" applyAlignment="1">
      <alignment horizontal="center"/>
    </xf>
    <xf numFmtId="3" fontId="29" fillId="6" borderId="0" xfId="0" applyNumberFormat="1" applyFont="1" applyFill="1" applyBorder="1" applyAlignment="1">
      <alignment horizontal="center"/>
    </xf>
    <xf numFmtId="0" fontId="10" fillId="6" borderId="25" xfId="0" applyFont="1" applyFill="1" applyBorder="1" applyAlignment="1">
      <alignment horizontal="center"/>
    </xf>
    <xf numFmtId="0" fontId="7" fillId="6" borderId="13" xfId="0" applyFont="1" applyFill="1" applyBorder="1" applyAlignment="1">
      <alignment horizontal="center"/>
    </xf>
    <xf numFmtId="0" fontId="7" fillId="6" borderId="44" xfId="0" applyFont="1" applyFill="1" applyBorder="1" applyAlignment="1">
      <alignment horizontal="center"/>
    </xf>
    <xf numFmtId="0" fontId="10" fillId="6" borderId="15" xfId="0" applyFont="1" applyFill="1" applyBorder="1" applyAlignment="1">
      <alignment horizontal="center"/>
    </xf>
    <xf numFmtId="0" fontId="6" fillId="6" borderId="29" xfId="0" applyFont="1" applyFill="1" applyBorder="1" applyAlignment="1">
      <alignment horizontal="center"/>
    </xf>
    <xf numFmtId="3" fontId="13" fillId="6" borderId="20" xfId="0" applyNumberFormat="1" applyFont="1" applyFill="1" applyBorder="1" applyAlignment="1">
      <alignment horizontal="center"/>
    </xf>
    <xf numFmtId="3" fontId="13" fillId="6" borderId="23" xfId="0" applyNumberFormat="1" applyFont="1" applyFill="1" applyBorder="1" applyAlignment="1">
      <alignment horizontal="center"/>
    </xf>
    <xf numFmtId="0" fontId="10" fillId="6" borderId="0" xfId="0" applyFont="1" applyFill="1" applyBorder="1" applyAlignment="1">
      <alignment horizontal="center" wrapText="1"/>
    </xf>
    <xf numFmtId="0" fontId="9" fillId="17" borderId="24" xfId="0" applyFont="1" applyFill="1" applyBorder="1"/>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0" xfId="0" applyFont="1" applyFill="1" applyBorder="1" applyAlignment="1">
      <alignment horizontal="left"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6" borderId="9" xfId="0" applyFont="1" applyFill="1" applyBorder="1" applyAlignment="1">
      <alignment horizontal="center" vertical="top" wrapText="1"/>
    </xf>
    <xf numFmtId="0" fontId="9" fillId="0" borderId="9" xfId="0" applyFont="1" applyBorder="1" applyAlignment="1">
      <alignment horizontal="center" vertical="center" wrapText="1"/>
    </xf>
    <xf numFmtId="0" fontId="9" fillId="6" borderId="1"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19" fillId="6" borderId="0" xfId="0" applyFont="1" applyFill="1" applyBorder="1" applyAlignment="1">
      <alignment horizontal="center" wrapText="1"/>
    </xf>
    <xf numFmtId="169" fontId="19" fillId="6" borderId="0" xfId="0" applyNumberFormat="1" applyFont="1" applyFill="1" applyBorder="1" applyAlignment="1">
      <alignment horizontal="center" wrapText="1"/>
    </xf>
    <xf numFmtId="0" fontId="19"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9" fillId="6" borderId="0" xfId="0" applyFont="1" applyFill="1" applyBorder="1" applyAlignment="1">
      <alignment horizontal="center" wrapText="1"/>
    </xf>
    <xf numFmtId="169" fontId="9" fillId="6" borderId="0" xfId="0" applyNumberFormat="1" applyFont="1" applyFill="1" applyBorder="1" applyAlignment="1">
      <alignment horizontal="center" wrapText="1"/>
    </xf>
    <xf numFmtId="0" fontId="9" fillId="12" borderId="24" xfId="0" applyFont="1" applyFill="1" applyBorder="1"/>
    <xf numFmtId="0" fontId="9" fillId="6" borderId="17" xfId="0" applyFont="1" applyFill="1" applyBorder="1" applyAlignment="1">
      <alignment horizontal="center" vertical="top" wrapText="1"/>
    </xf>
    <xf numFmtId="0" fontId="9" fillId="0" borderId="0" xfId="0" applyFont="1"/>
    <xf numFmtId="0" fontId="9" fillId="6" borderId="0" xfId="0" applyFont="1" applyFill="1" applyAlignment="1">
      <alignment wrapText="1"/>
    </xf>
    <xf numFmtId="3" fontId="15" fillId="5" borderId="20" xfId="0" applyNumberFormat="1" applyFont="1" applyFill="1" applyBorder="1" applyAlignment="1" applyProtection="1">
      <alignment horizontal="center" vertical="center"/>
    </xf>
    <xf numFmtId="3" fontId="16" fillId="6" borderId="20" xfId="0" applyNumberFormat="1" applyFont="1" applyFill="1" applyBorder="1" applyAlignment="1" applyProtection="1">
      <alignment horizontal="center" wrapText="1"/>
    </xf>
    <xf numFmtId="3" fontId="16" fillId="6" borderId="20" xfId="0" applyNumberFormat="1" applyFont="1" applyFill="1" applyBorder="1" applyAlignment="1" applyProtection="1">
      <alignment horizontal="center"/>
    </xf>
    <xf numFmtId="3" fontId="15" fillId="5" borderId="20" xfId="0" applyNumberFormat="1" applyFont="1" applyFill="1" applyBorder="1" applyAlignment="1" applyProtection="1">
      <alignment horizontal="center"/>
    </xf>
    <xf numFmtId="0" fontId="7" fillId="22" borderId="1" xfId="0" applyFont="1" applyFill="1" applyBorder="1" applyAlignment="1">
      <alignment horizontal="center"/>
    </xf>
    <xf numFmtId="0" fontId="6" fillId="6" borderId="7" xfId="0" applyFont="1" applyFill="1" applyBorder="1"/>
    <xf numFmtId="0" fontId="6" fillId="6" borderId="8" xfId="0" applyFont="1" applyFill="1" applyBorder="1"/>
    <xf numFmtId="0" fontId="7" fillId="21" borderId="1" xfId="0" applyFont="1" applyFill="1" applyBorder="1" applyAlignment="1">
      <alignment horizontal="center"/>
    </xf>
    <xf numFmtId="0" fontId="13" fillId="6" borderId="28" xfId="0" applyFont="1" applyFill="1" applyBorder="1" applyAlignment="1">
      <alignment vertical="center" wrapText="1"/>
    </xf>
    <xf numFmtId="0" fontId="10" fillId="6" borderId="16"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8" fillId="6" borderId="79" xfId="0" applyFont="1" applyFill="1" applyBorder="1"/>
    <xf numFmtId="0" fontId="8" fillId="0" borderId="79" xfId="0" applyFont="1" applyBorder="1" applyAlignment="1">
      <alignment horizontal="justify" vertical="center"/>
    </xf>
    <xf numFmtId="0" fontId="8" fillId="6" borderId="77" xfId="0" applyFont="1" applyFill="1" applyBorder="1"/>
    <xf numFmtId="0" fontId="8" fillId="0" borderId="0" xfId="0" applyFont="1" applyBorder="1" applyAlignment="1">
      <alignment horizontal="justify" vertical="center"/>
    </xf>
    <xf numFmtId="0" fontId="8" fillId="6" borderId="0" xfId="0" applyFont="1" applyFill="1" applyBorder="1"/>
    <xf numFmtId="0" fontId="8" fillId="6" borderId="81" xfId="0" applyFont="1" applyFill="1" applyBorder="1"/>
    <xf numFmtId="0" fontId="8" fillId="0" borderId="81" xfId="0" applyFont="1" applyBorder="1" applyAlignment="1">
      <alignment horizontal="justify" vertical="center"/>
    </xf>
    <xf numFmtId="0" fontId="8" fillId="6" borderId="82" xfId="0" applyFont="1" applyFill="1" applyBorder="1"/>
    <xf numFmtId="0" fontId="34" fillId="11" borderId="24" xfId="0" applyFont="1" applyFill="1" applyBorder="1" applyAlignment="1">
      <alignment horizontal="center"/>
    </xf>
    <xf numFmtId="0" fontId="8" fillId="6" borderId="74" xfId="0" applyFont="1" applyFill="1" applyBorder="1" applyAlignment="1">
      <alignment horizontal="left" vertical="center" wrapText="1"/>
    </xf>
    <xf numFmtId="0" fontId="0" fillId="0" borderId="0" xfId="0" applyAlignment="1">
      <alignment vertical="center"/>
    </xf>
    <xf numFmtId="0" fontId="8" fillId="0" borderId="0" xfId="0" applyFont="1" applyBorder="1" applyAlignment="1">
      <alignment vertical="center" wrapText="1"/>
    </xf>
    <xf numFmtId="0" fontId="8" fillId="0" borderId="0" xfId="0" applyFont="1" applyBorder="1" applyAlignment="1">
      <alignment vertical="top" wrapText="1"/>
    </xf>
    <xf numFmtId="0" fontId="8" fillId="0" borderId="0" xfId="0" applyFont="1" applyBorder="1" applyAlignment="1">
      <alignment horizontal="justify" vertical="top"/>
    </xf>
    <xf numFmtId="0" fontId="8" fillId="0" borderId="83" xfId="0" applyFont="1" applyBorder="1" applyAlignment="1">
      <alignment horizontal="justify" vertical="center"/>
    </xf>
    <xf numFmtId="0" fontId="8" fillId="6" borderId="6" xfId="0" applyFont="1" applyFill="1" applyBorder="1"/>
    <xf numFmtId="0" fontId="13" fillId="6" borderId="80" xfId="0" applyFont="1" applyFill="1" applyBorder="1"/>
    <xf numFmtId="0" fontId="13" fillId="6" borderId="83" xfId="0" applyFont="1" applyFill="1" applyBorder="1"/>
    <xf numFmtId="0" fontId="0" fillId="6" borderId="0" xfId="0" applyFill="1" applyAlignment="1">
      <alignment vertical="center"/>
    </xf>
    <xf numFmtId="0" fontId="0" fillId="6" borderId="1" xfId="0" applyFill="1" applyBorder="1" applyAlignment="1">
      <alignment horizontal="center"/>
    </xf>
    <xf numFmtId="0" fontId="13" fillId="21" borderId="1" xfId="0" applyFont="1" applyFill="1" applyBorder="1" applyAlignment="1">
      <alignment horizontal="center" vertical="center"/>
    </xf>
    <xf numFmtId="0" fontId="13" fillId="21" borderId="20" xfId="0" applyFont="1" applyFill="1" applyBorder="1" applyAlignment="1">
      <alignment horizontal="center" vertical="center"/>
    </xf>
    <xf numFmtId="0" fontId="7" fillId="21" borderId="13" xfId="0" applyFont="1" applyFill="1" applyBorder="1" applyAlignment="1">
      <alignment horizontal="center"/>
    </xf>
    <xf numFmtId="0" fontId="13" fillId="0" borderId="0" xfId="0" applyFont="1" applyAlignment="1">
      <alignment horizontal="center"/>
    </xf>
    <xf numFmtId="171" fontId="13" fillId="0" borderId="0" xfId="0" applyNumberFormat="1" applyFont="1" applyAlignment="1">
      <alignment horizontal="center"/>
    </xf>
    <xf numFmtId="0" fontId="13" fillId="6" borderId="0" xfId="0" applyFont="1" applyFill="1" applyAlignment="1">
      <alignment horizontal="center"/>
    </xf>
    <xf numFmtId="0" fontId="13" fillId="6" borderId="0" xfId="0" applyFont="1" applyFill="1" applyAlignment="1">
      <alignment horizontal="center" shrinkToFit="1"/>
    </xf>
    <xf numFmtId="1" fontId="13" fillId="0" borderId="0" xfId="0" applyNumberFormat="1" applyFont="1" applyAlignment="1">
      <alignment horizontal="center"/>
    </xf>
    <xf numFmtId="0" fontId="26" fillId="23" borderId="28" xfId="0" applyFont="1" applyFill="1" applyBorder="1" applyAlignment="1">
      <alignment horizontal="center" vertical="center"/>
    </xf>
    <xf numFmtId="1" fontId="6" fillId="6" borderId="1" xfId="0" applyNumberFormat="1" applyFont="1" applyFill="1" applyBorder="1" applyAlignment="1" applyProtection="1">
      <alignment horizontal="center"/>
    </xf>
    <xf numFmtId="1" fontId="7" fillId="4" borderId="1" xfId="0" applyNumberFormat="1" applyFont="1" applyFill="1" applyBorder="1" applyAlignment="1" applyProtection="1">
      <alignment horizontal="center"/>
      <protection locked="0"/>
    </xf>
    <xf numFmtId="0" fontId="7" fillId="4" borderId="12" xfId="0" applyFont="1" applyFill="1" applyBorder="1" applyAlignment="1" applyProtection="1">
      <alignment horizontal="center"/>
      <protection locked="0"/>
    </xf>
    <xf numFmtId="0" fontId="7" fillId="4" borderId="1" xfId="0" applyFont="1" applyFill="1" applyBorder="1" applyAlignment="1" applyProtection="1">
      <alignment horizontal="center"/>
      <protection locked="0"/>
    </xf>
    <xf numFmtId="0" fontId="9" fillId="4" borderId="1"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4" borderId="44" xfId="0" applyFont="1" applyFill="1" applyBorder="1" applyAlignment="1" applyProtection="1">
      <alignment horizontal="center" vertical="center" wrapText="1"/>
      <protection locked="0"/>
    </xf>
    <xf numFmtId="0" fontId="9" fillId="4" borderId="17"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wrapText="1"/>
      <protection locked="0"/>
    </xf>
    <xf numFmtId="0" fontId="9" fillId="4" borderId="21" xfId="0" applyFont="1" applyFill="1" applyBorder="1" applyAlignment="1" applyProtection="1">
      <alignment horizontal="center" wrapText="1"/>
      <protection locked="0"/>
    </xf>
    <xf numFmtId="0" fontId="9" fillId="4" borderId="22" xfId="0" applyFont="1" applyFill="1" applyBorder="1" applyAlignment="1" applyProtection="1">
      <alignment horizontal="center" wrapText="1"/>
      <protection locked="0"/>
    </xf>
    <xf numFmtId="0" fontId="9" fillId="19" borderId="1" xfId="0" applyFont="1" applyFill="1" applyBorder="1" applyAlignment="1" applyProtection="1">
      <alignment horizontal="center" wrapText="1"/>
      <protection locked="0"/>
    </xf>
    <xf numFmtId="0" fontId="9" fillId="19" borderId="22" xfId="0" applyFont="1" applyFill="1" applyBorder="1" applyAlignment="1" applyProtection="1">
      <alignment horizontal="center" wrapText="1"/>
      <protection locked="0"/>
    </xf>
    <xf numFmtId="0" fontId="7" fillId="4" borderId="1" xfId="0" applyFont="1" applyFill="1" applyBorder="1" applyProtection="1">
      <protection locked="0"/>
    </xf>
    <xf numFmtId="0" fontId="1" fillId="4" borderId="1" xfId="0" applyFont="1" applyFill="1" applyBorder="1" applyProtection="1">
      <protection locked="0"/>
    </xf>
    <xf numFmtId="0" fontId="1" fillId="4" borderId="22" xfId="0" applyFont="1" applyFill="1" applyBorder="1" applyProtection="1">
      <protection locked="0"/>
    </xf>
    <xf numFmtId="0" fontId="7" fillId="4" borderId="22" xfId="0" applyFont="1" applyFill="1" applyBorder="1" applyAlignment="1" applyProtection="1">
      <alignment horizontal="center"/>
      <protection locked="0"/>
    </xf>
    <xf numFmtId="0" fontId="8" fillId="4" borderId="14" xfId="0" applyFont="1" applyFill="1" applyBorder="1" applyAlignment="1" applyProtection="1">
      <alignment horizontal="center"/>
      <protection locked="0"/>
    </xf>
    <xf numFmtId="0" fontId="8" fillId="4" borderId="18" xfId="0" applyFont="1" applyFill="1" applyBorder="1" applyAlignment="1" applyProtection="1">
      <alignment horizontal="center"/>
      <protection locked="0"/>
    </xf>
    <xf numFmtId="0" fontId="8" fillId="4" borderId="14" xfId="0" applyFont="1" applyFill="1" applyBorder="1" applyAlignment="1" applyProtection="1">
      <alignment horizontal="center" shrinkToFit="1"/>
      <protection locked="0"/>
    </xf>
    <xf numFmtId="0" fontId="8" fillId="4" borderId="42" xfId="0" applyFont="1" applyFill="1" applyBorder="1" applyAlignment="1" applyProtection="1">
      <alignment horizontal="center" shrinkToFit="1"/>
      <protection locked="0"/>
    </xf>
    <xf numFmtId="0" fontId="8" fillId="4" borderId="1" xfId="0" applyFont="1" applyFill="1" applyBorder="1" applyAlignment="1" applyProtection="1">
      <alignment horizontal="center" shrinkToFit="1"/>
      <protection locked="0"/>
    </xf>
    <xf numFmtId="0" fontId="8" fillId="4" borderId="20" xfId="0" applyFont="1" applyFill="1" applyBorder="1" applyAlignment="1" applyProtection="1">
      <alignment horizontal="center" shrinkToFit="1"/>
      <protection locked="0"/>
    </xf>
    <xf numFmtId="0" fontId="8" fillId="4" borderId="1" xfId="0" applyFont="1" applyFill="1" applyBorder="1" applyAlignment="1" applyProtection="1">
      <alignment horizontal="center"/>
      <protection locked="0"/>
    </xf>
    <xf numFmtId="0" fontId="8" fillId="4" borderId="20" xfId="0" applyFont="1" applyFill="1" applyBorder="1" applyAlignment="1" applyProtection="1">
      <alignment horizontal="center"/>
      <protection locked="0"/>
    </xf>
    <xf numFmtId="0" fontId="8" fillId="4" borderId="13" xfId="0" applyFont="1" applyFill="1" applyBorder="1" applyAlignment="1" applyProtection="1">
      <alignment horizontal="center" shrinkToFit="1"/>
      <protection locked="0"/>
    </xf>
    <xf numFmtId="0" fontId="8" fillId="4" borderId="44" xfId="0" applyFont="1" applyFill="1" applyBorder="1" applyAlignment="1" applyProtection="1">
      <alignment horizontal="center" shrinkToFit="1"/>
      <protection locked="0"/>
    </xf>
    <xf numFmtId="0" fontId="9" fillId="6" borderId="64" xfId="0" applyFont="1" applyFill="1" applyBorder="1" applyAlignment="1">
      <alignment horizontal="center"/>
    </xf>
    <xf numFmtId="0" fontId="0" fillId="0" borderId="0" xfId="0" applyAlignment="1">
      <alignment horizontal="center"/>
    </xf>
    <xf numFmtId="0" fontId="9" fillId="6" borderId="20" xfId="0" applyFont="1" applyFill="1" applyBorder="1" applyAlignment="1">
      <alignment vertical="center" wrapText="1"/>
    </xf>
    <xf numFmtId="0" fontId="9" fillId="6" borderId="32" xfId="0" applyFont="1" applyFill="1" applyBorder="1" applyAlignment="1"/>
    <xf numFmtId="0" fontId="34" fillId="12" borderId="33" xfId="0" applyFont="1" applyFill="1" applyBorder="1" applyAlignment="1">
      <alignment horizontal="center"/>
    </xf>
    <xf numFmtId="0" fontId="8" fillId="12" borderId="24" xfId="0" applyFont="1" applyFill="1" applyBorder="1" applyAlignment="1">
      <alignment horizontal="center"/>
    </xf>
    <xf numFmtId="0" fontId="8" fillId="12" borderId="25" xfId="0" applyFont="1" applyFill="1" applyBorder="1" applyAlignment="1">
      <alignment horizontal="center"/>
    </xf>
    <xf numFmtId="0" fontId="8" fillId="12" borderId="39" xfId="0" applyFont="1" applyFill="1" applyBorder="1" applyAlignment="1">
      <alignment horizontal="center"/>
    </xf>
    <xf numFmtId="0" fontId="8" fillId="12" borderId="66" xfId="0" applyFont="1" applyFill="1" applyBorder="1" applyAlignment="1">
      <alignment horizontal="center"/>
    </xf>
    <xf numFmtId="0" fontId="0" fillId="6" borderId="0" xfId="0" applyFill="1" applyAlignment="1">
      <alignment horizontal="center"/>
    </xf>
    <xf numFmtId="0" fontId="34" fillId="20" borderId="33" xfId="0" applyFont="1" applyFill="1" applyBorder="1" applyAlignment="1">
      <alignment horizontal="center"/>
    </xf>
    <xf numFmtId="0" fontId="34" fillId="11" borderId="33" xfId="0" applyFont="1" applyFill="1" applyBorder="1" applyAlignment="1">
      <alignment horizontal="center"/>
    </xf>
    <xf numFmtId="0" fontId="0" fillId="11" borderId="0" xfId="0" applyFill="1" applyAlignment="1">
      <alignment horizontal="center"/>
    </xf>
    <xf numFmtId="0" fontId="11" fillId="19" borderId="33" xfId="0" applyFont="1" applyFill="1" applyBorder="1" applyAlignment="1">
      <alignment horizontal="center" vertical="top" wrapText="1"/>
    </xf>
    <xf numFmtId="0" fontId="25" fillId="6" borderId="0" xfId="0" applyFont="1" applyFill="1"/>
    <xf numFmtId="0" fontId="9" fillId="12" borderId="14" xfId="0" applyFont="1" applyFill="1" applyBorder="1" applyAlignment="1">
      <alignment horizontal="center" vertical="center" wrapText="1"/>
    </xf>
    <xf numFmtId="0" fontId="9" fillId="12" borderId="1" xfId="0" applyFont="1" applyFill="1" applyBorder="1" applyAlignment="1" applyProtection="1">
      <alignment horizontal="center" vertical="center" wrapText="1"/>
      <protection locked="0"/>
    </xf>
    <xf numFmtId="0" fontId="9" fillId="12" borderId="13" xfId="0" applyFont="1" applyFill="1" applyBorder="1" applyAlignment="1" applyProtection="1">
      <alignment horizontal="center" vertical="center" wrapText="1"/>
      <protection locked="0"/>
    </xf>
    <xf numFmtId="3" fontId="35" fillId="6" borderId="0" xfId="0" applyNumberFormat="1" applyFont="1" applyFill="1" applyBorder="1" applyAlignment="1" applyProtection="1">
      <alignment horizontal="center"/>
    </xf>
    <xf numFmtId="3" fontId="35" fillId="6" borderId="32" xfId="0" applyNumberFormat="1" applyFont="1" applyFill="1" applyBorder="1" applyAlignment="1" applyProtection="1">
      <alignment horizontal="center"/>
    </xf>
    <xf numFmtId="3" fontId="35" fillId="6" borderId="23" xfId="0" applyNumberFormat="1" applyFont="1" applyFill="1" applyBorder="1" applyAlignment="1" applyProtection="1">
      <alignment horizontal="center"/>
    </xf>
    <xf numFmtId="0" fontId="8" fillId="4" borderId="1" xfId="0" applyFont="1" applyFill="1" applyBorder="1" applyAlignment="1" applyProtection="1">
      <alignment horizontal="center" vertical="center" shrinkToFit="1"/>
      <protection locked="0"/>
    </xf>
    <xf numFmtId="0" fontId="8" fillId="4" borderId="20" xfId="0" applyFont="1" applyFill="1" applyBorder="1" applyAlignment="1" applyProtection="1">
      <alignment horizontal="center" vertical="center" shrinkToFit="1"/>
      <protection locked="0"/>
    </xf>
    <xf numFmtId="0" fontId="8" fillId="4" borderId="18" xfId="0" applyFont="1" applyFill="1" applyBorder="1" applyAlignment="1" applyProtection="1">
      <alignment horizontal="center" shrinkToFit="1"/>
      <protection locked="0"/>
    </xf>
    <xf numFmtId="0" fontId="8" fillId="19" borderId="16" xfId="0" applyFont="1" applyFill="1" applyBorder="1" applyAlignment="1" applyProtection="1">
      <alignment horizontal="center" shrinkToFit="1"/>
      <protection locked="0"/>
    </xf>
    <xf numFmtId="0" fontId="8" fillId="19" borderId="29" xfId="0" applyFont="1" applyFill="1" applyBorder="1" applyAlignment="1" applyProtection="1">
      <alignment horizontal="center" shrinkToFit="1"/>
      <protection locked="0"/>
    </xf>
    <xf numFmtId="0" fontId="13" fillId="6" borderId="0" xfId="0" applyFont="1" applyFill="1" applyBorder="1" applyAlignment="1" applyProtection="1">
      <alignment horizontal="center"/>
      <protection locked="0"/>
    </xf>
    <xf numFmtId="0" fontId="13" fillId="6" borderId="42" xfId="0" applyFont="1" applyFill="1" applyBorder="1" applyAlignment="1" applyProtection="1">
      <alignment horizontal="center"/>
      <protection locked="0"/>
    </xf>
    <xf numFmtId="0" fontId="8" fillId="4" borderId="42" xfId="0" applyFont="1" applyFill="1" applyBorder="1" applyAlignment="1" applyProtection="1">
      <alignment horizontal="center"/>
      <protection locked="0"/>
    </xf>
    <xf numFmtId="3" fontId="8" fillId="4" borderId="1" xfId="0" applyNumberFormat="1" applyFont="1" applyFill="1" applyBorder="1" applyAlignment="1" applyProtection="1">
      <alignment horizontal="center"/>
      <protection locked="0"/>
    </xf>
    <xf numFmtId="0" fontId="8" fillId="4" borderId="22" xfId="0" applyFont="1" applyFill="1" applyBorder="1" applyAlignment="1" applyProtection="1">
      <alignment horizontal="center" shrinkToFit="1"/>
      <protection locked="0"/>
    </xf>
    <xf numFmtId="0" fontId="8" fillId="4" borderId="23" xfId="0" applyFont="1" applyFill="1" applyBorder="1" applyAlignment="1" applyProtection="1">
      <alignment horizontal="center" shrinkToFit="1"/>
      <protection locked="0"/>
    </xf>
    <xf numFmtId="0" fontId="34" fillId="20" borderId="24" xfId="0" applyFont="1" applyFill="1" applyBorder="1" applyAlignment="1" applyProtection="1">
      <alignment horizontal="center"/>
      <protection locked="0"/>
    </xf>
    <xf numFmtId="0" fontId="34" fillId="20" borderId="25" xfId="0" applyFont="1" applyFill="1" applyBorder="1" applyAlignment="1" applyProtection="1">
      <alignment horizontal="center"/>
      <protection locked="0"/>
    </xf>
    <xf numFmtId="0" fontId="8" fillId="4" borderId="51" xfId="0" applyFont="1" applyFill="1" applyBorder="1" applyAlignment="1" applyProtection="1">
      <alignment horizontal="center" shrinkToFit="1"/>
      <protection locked="0"/>
    </xf>
    <xf numFmtId="0" fontId="8" fillId="4" borderId="65" xfId="0" applyFont="1" applyFill="1" applyBorder="1" applyAlignment="1" applyProtection="1">
      <alignment horizontal="center" shrinkToFit="1"/>
      <protection locked="0"/>
    </xf>
    <xf numFmtId="0" fontId="34" fillId="11" borderId="24" xfId="0" applyFont="1" applyFill="1" applyBorder="1" applyAlignment="1" applyProtection="1">
      <alignment horizontal="center"/>
      <protection locked="0"/>
    </xf>
    <xf numFmtId="0" fontId="34" fillId="11" borderId="25" xfId="0" applyFont="1" applyFill="1" applyBorder="1" applyAlignment="1" applyProtection="1">
      <alignment horizontal="center"/>
      <protection locked="0"/>
    </xf>
    <xf numFmtId="0" fontId="8" fillId="19" borderId="51" xfId="0" applyFont="1" applyFill="1" applyBorder="1" applyAlignment="1" applyProtection="1">
      <alignment horizontal="center" shrinkToFit="1"/>
      <protection locked="0"/>
    </xf>
    <xf numFmtId="0" fontId="8" fillId="19" borderId="65" xfId="0" applyFont="1" applyFill="1" applyBorder="1" applyAlignment="1" applyProtection="1">
      <alignment horizontal="center" shrinkToFit="1"/>
      <protection locked="0"/>
    </xf>
    <xf numFmtId="0" fontId="13" fillId="4" borderId="1" xfId="0" applyFont="1" applyFill="1" applyBorder="1" applyAlignment="1" applyProtection="1">
      <alignment horizontal="center"/>
      <protection locked="0"/>
    </xf>
    <xf numFmtId="0" fontId="11" fillId="20" borderId="25" xfId="0" applyFont="1" applyFill="1" applyBorder="1" applyAlignment="1" applyProtection="1">
      <alignment horizontal="center"/>
      <protection locked="0"/>
    </xf>
    <xf numFmtId="0" fontId="11" fillId="11" borderId="25" xfId="0" applyFont="1" applyFill="1" applyBorder="1" applyAlignment="1" applyProtection="1">
      <alignment horizontal="center"/>
      <protection locked="0"/>
    </xf>
    <xf numFmtId="0" fontId="13" fillId="4" borderId="14" xfId="0" applyFont="1" applyFill="1" applyBorder="1" applyAlignment="1" applyProtection="1">
      <alignment horizontal="center"/>
      <protection locked="0"/>
    </xf>
    <xf numFmtId="0" fontId="1" fillId="9" borderId="0" xfId="0" applyFont="1" applyFill="1"/>
    <xf numFmtId="0" fontId="0" fillId="9" borderId="0" xfId="0" applyFill="1"/>
    <xf numFmtId="0" fontId="10" fillId="9" borderId="84" xfId="0" applyFont="1" applyFill="1" applyBorder="1" applyAlignment="1">
      <alignment horizontal="left"/>
    </xf>
    <xf numFmtId="0" fontId="10" fillId="9" borderId="3" xfId="0" applyFont="1" applyFill="1" applyBorder="1" applyAlignment="1">
      <alignment horizontal="left"/>
    </xf>
    <xf numFmtId="0" fontId="7" fillId="9" borderId="19" xfId="0" applyFont="1" applyFill="1" applyBorder="1"/>
    <xf numFmtId="0" fontId="7" fillId="9" borderId="1" xfId="0" applyFont="1" applyFill="1" applyBorder="1"/>
    <xf numFmtId="0" fontId="13" fillId="6" borderId="1" xfId="0" applyFont="1" applyFill="1" applyBorder="1" applyAlignment="1" applyProtection="1">
      <alignment horizontal="center"/>
    </xf>
    <xf numFmtId="170" fontId="16" fillId="6" borderId="0" xfId="0" applyNumberFormat="1" applyFont="1" applyFill="1" applyBorder="1" applyProtection="1"/>
    <xf numFmtId="1" fontId="15" fillId="6" borderId="0" xfId="0" applyNumberFormat="1" applyFont="1" applyFill="1" applyBorder="1" applyAlignment="1" applyProtection="1">
      <alignment horizontal="left"/>
    </xf>
    <xf numFmtId="0" fontId="1" fillId="9" borderId="0" xfId="0" applyFont="1" applyFill="1" applyAlignment="1">
      <alignment horizontal="center"/>
    </xf>
    <xf numFmtId="0" fontId="7" fillId="4" borderId="18" xfId="0" applyFont="1" applyFill="1" applyBorder="1" applyAlignment="1" applyProtection="1">
      <alignment horizontal="center"/>
      <protection locked="0"/>
    </xf>
    <xf numFmtId="0" fontId="7" fillId="4" borderId="20" xfId="0" applyFont="1" applyFill="1" applyBorder="1" applyAlignment="1" applyProtection="1">
      <alignment horizontal="center"/>
      <protection locked="0"/>
    </xf>
    <xf numFmtId="0" fontId="7" fillId="21" borderId="20" xfId="0" applyFont="1" applyFill="1" applyBorder="1" applyAlignment="1" applyProtection="1">
      <alignment horizontal="center"/>
      <protection locked="0"/>
    </xf>
    <xf numFmtId="0" fontId="10" fillId="9" borderId="71" xfId="0" applyFont="1" applyFill="1" applyBorder="1" applyAlignment="1">
      <alignment horizontal="center"/>
    </xf>
    <xf numFmtId="0" fontId="7" fillId="22" borderId="20" xfId="0" applyFont="1" applyFill="1" applyBorder="1" applyAlignment="1" applyProtection="1">
      <alignment horizontal="center"/>
      <protection locked="0"/>
    </xf>
    <xf numFmtId="0" fontId="0" fillId="9" borderId="0" xfId="0" applyFill="1" applyAlignment="1">
      <alignment horizontal="center"/>
    </xf>
    <xf numFmtId="0" fontId="11" fillId="0" borderId="15" xfId="0" applyFont="1" applyBorder="1" applyAlignment="1">
      <alignment horizontal="center" vertical="center"/>
    </xf>
    <xf numFmtId="0" fontId="11" fillId="0" borderId="29" xfId="0" applyFont="1" applyBorder="1" applyAlignment="1">
      <alignment horizontal="center" vertical="center"/>
    </xf>
    <xf numFmtId="0" fontId="13" fillId="0" borderId="29" xfId="0" applyFont="1" applyBorder="1" applyAlignment="1">
      <alignment horizontal="left" vertical="center" wrapText="1"/>
    </xf>
    <xf numFmtId="0" fontId="13" fillId="0" borderId="32" xfId="0" applyFont="1" applyBorder="1" applyAlignment="1">
      <alignment horizontal="left" vertical="center" wrapText="1"/>
    </xf>
    <xf numFmtId="0" fontId="13" fillId="0" borderId="20" xfId="0" applyFont="1" applyBorder="1" applyAlignment="1">
      <alignment horizontal="left" vertical="center" wrapText="1"/>
    </xf>
    <xf numFmtId="0" fontId="13" fillId="0" borderId="23" xfId="0" applyFont="1" applyBorder="1" applyAlignment="1">
      <alignment vertical="center" wrapText="1"/>
    </xf>
    <xf numFmtId="0" fontId="13" fillId="0" borderId="29" xfId="0" applyFont="1" applyBorder="1" applyAlignment="1">
      <alignment vertical="center" wrapText="1"/>
    </xf>
    <xf numFmtId="0" fontId="13" fillId="0" borderId="29" xfId="0" applyFont="1" applyFill="1" applyBorder="1" applyAlignment="1">
      <alignment vertical="center" wrapText="1"/>
    </xf>
    <xf numFmtId="0" fontId="46" fillId="0" borderId="0" xfId="0" applyFont="1"/>
    <xf numFmtId="0" fontId="10" fillId="16" borderId="30" xfId="0" applyFont="1" applyFill="1" applyBorder="1" applyAlignment="1">
      <alignment horizontal="center"/>
    </xf>
    <xf numFmtId="4" fontId="10" fillId="4" borderId="19" xfId="0" applyNumberFormat="1" applyFont="1" applyFill="1" applyBorder="1" applyAlignment="1">
      <alignment horizontal="center"/>
    </xf>
    <xf numFmtId="0" fontId="10" fillId="21" borderId="19" xfId="0" applyFont="1" applyFill="1" applyBorder="1" applyAlignment="1">
      <alignment horizontal="center"/>
    </xf>
    <xf numFmtId="0" fontId="10" fillId="6" borderId="21" xfId="0" applyFont="1" applyFill="1" applyBorder="1"/>
    <xf numFmtId="0" fontId="9" fillId="6" borderId="0" xfId="0" applyFont="1" applyFill="1" applyBorder="1" applyAlignment="1">
      <alignment horizontal="left"/>
    </xf>
    <xf numFmtId="1" fontId="16" fillId="6" borderId="0" xfId="0" applyNumberFormat="1" applyFont="1" applyFill="1" applyBorder="1" applyAlignment="1" applyProtection="1">
      <alignment horizontal="center"/>
    </xf>
    <xf numFmtId="0" fontId="13" fillId="6" borderId="0" xfId="0" applyFont="1" applyFill="1" applyBorder="1" applyAlignment="1">
      <alignment vertical="center" wrapText="1"/>
    </xf>
    <xf numFmtId="1" fontId="15" fillId="6" borderId="19" xfId="0" applyNumberFormat="1" applyFont="1" applyFill="1" applyBorder="1" applyAlignment="1" applyProtection="1">
      <alignment horizontal="center" vertical="center"/>
    </xf>
    <xf numFmtId="0" fontId="15" fillId="6" borderId="37" xfId="0" applyFont="1" applyFill="1" applyBorder="1" applyAlignment="1" applyProtection="1">
      <alignment horizontal="center" wrapText="1"/>
    </xf>
    <xf numFmtId="0" fontId="15" fillId="6" borderId="0" xfId="0" applyFont="1" applyFill="1" applyBorder="1" applyAlignment="1" applyProtection="1">
      <alignment horizontal="center" wrapText="1"/>
    </xf>
    <xf numFmtId="3" fontId="9" fillId="6" borderId="1" xfId="0" applyNumberFormat="1" applyFont="1" applyFill="1" applyBorder="1" applyAlignment="1">
      <alignment horizontal="center" wrapText="1"/>
    </xf>
    <xf numFmtId="3" fontId="9" fillId="0" borderId="19"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20" xfId="0" applyNumberFormat="1" applyFont="1" applyBorder="1" applyAlignment="1">
      <alignment horizontal="center" vertical="center" wrapText="1"/>
    </xf>
    <xf numFmtId="3" fontId="9" fillId="6" borderId="9" xfId="0" applyNumberFormat="1" applyFont="1" applyFill="1" applyBorder="1" applyAlignment="1">
      <alignment horizontal="center" vertical="center" wrapText="1"/>
    </xf>
    <xf numFmtId="3" fontId="9" fillId="6" borderId="18" xfId="0" applyNumberFormat="1" applyFont="1" applyFill="1" applyBorder="1" applyAlignment="1">
      <alignment horizontal="center" vertical="center" wrapText="1"/>
    </xf>
    <xf numFmtId="3" fontId="9" fillId="0" borderId="43"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44" xfId="0" applyNumberFormat="1" applyFont="1" applyBorder="1" applyAlignment="1">
      <alignment horizontal="center" vertical="center" wrapText="1"/>
    </xf>
    <xf numFmtId="3" fontId="9" fillId="6" borderId="6" xfId="0" applyNumberFormat="1" applyFont="1" applyFill="1" applyBorder="1" applyAlignment="1">
      <alignment horizontal="center" vertical="center" wrapText="1"/>
    </xf>
    <xf numFmtId="3" fontId="10" fillId="6" borderId="15" xfId="0" applyNumberFormat="1" applyFont="1" applyFill="1" applyBorder="1" applyAlignment="1">
      <alignment horizontal="center" vertical="center" wrapText="1"/>
    </xf>
    <xf numFmtId="3" fontId="10" fillId="6" borderId="16" xfId="0" applyNumberFormat="1" applyFont="1" applyFill="1" applyBorder="1" applyAlignment="1">
      <alignment horizontal="center" vertical="center" wrapText="1"/>
    </xf>
    <xf numFmtId="3" fontId="10" fillId="6" borderId="29" xfId="0" applyNumberFormat="1" applyFont="1" applyFill="1" applyBorder="1" applyAlignment="1">
      <alignment horizontal="center" vertical="center" wrapText="1"/>
    </xf>
    <xf numFmtId="3" fontId="9" fillId="6" borderId="19" xfId="0" applyNumberFormat="1" applyFont="1" applyFill="1" applyBorder="1" applyAlignment="1">
      <alignment horizontal="center" wrapText="1"/>
    </xf>
    <xf numFmtId="3" fontId="9" fillId="6" borderId="20" xfId="0" applyNumberFormat="1" applyFont="1" applyFill="1" applyBorder="1" applyAlignment="1">
      <alignment horizontal="center" wrapText="1"/>
    </xf>
    <xf numFmtId="3" fontId="16" fillId="6" borderId="38" xfId="0" applyNumberFormat="1" applyFont="1" applyFill="1" applyBorder="1" applyAlignment="1" applyProtection="1">
      <alignment horizontal="center"/>
    </xf>
    <xf numFmtId="3" fontId="15" fillId="6" borderId="38" xfId="0" applyNumberFormat="1" applyFont="1" applyFill="1" applyBorder="1" applyAlignment="1" applyProtection="1">
      <alignment horizontal="center"/>
    </xf>
    <xf numFmtId="3" fontId="15" fillId="6" borderId="42" xfId="0" applyNumberFormat="1" applyFont="1" applyFill="1" applyBorder="1" applyAlignment="1" applyProtection="1">
      <alignment horizontal="center" wrapText="1"/>
    </xf>
    <xf numFmtId="3" fontId="15" fillId="5" borderId="20" xfId="0" applyNumberFormat="1" applyFont="1" applyFill="1" applyBorder="1" applyAlignment="1" applyProtection="1">
      <alignment horizontal="center" vertical="center" wrapText="1"/>
    </xf>
    <xf numFmtId="3" fontId="16" fillId="6" borderId="42" xfId="0" applyNumberFormat="1" applyFont="1" applyFill="1" applyBorder="1" applyAlignment="1" applyProtection="1">
      <alignment horizontal="center"/>
    </xf>
    <xf numFmtId="3" fontId="9" fillId="6" borderId="0" xfId="0" applyNumberFormat="1" applyFont="1" applyFill="1"/>
    <xf numFmtId="3" fontId="9" fillId="6" borderId="20" xfId="0" applyNumberFormat="1" applyFont="1" applyFill="1" applyBorder="1" applyAlignment="1">
      <alignment horizontal="center" vertical="center"/>
    </xf>
    <xf numFmtId="0" fontId="16" fillId="6" borderId="0" xfId="0" applyFont="1" applyFill="1" applyBorder="1" applyAlignment="1">
      <alignment horizontal="left" wrapText="1"/>
    </xf>
    <xf numFmtId="0" fontId="16" fillId="6" borderId="0" xfId="0" applyFont="1" applyFill="1" applyBorder="1" applyAlignment="1"/>
    <xf numFmtId="0" fontId="16" fillId="6" borderId="0" xfId="0" applyFont="1" applyFill="1" applyBorder="1" applyAlignment="1">
      <alignment horizontal="left"/>
    </xf>
    <xf numFmtId="1" fontId="15" fillId="6" borderId="54" xfId="0" applyNumberFormat="1" applyFont="1" applyFill="1" applyBorder="1" applyAlignment="1" applyProtection="1">
      <alignment horizontal="center" vertical="center"/>
    </xf>
    <xf numFmtId="0" fontId="13" fillId="0" borderId="69" xfId="0" applyFont="1" applyBorder="1" applyAlignment="1">
      <alignment horizontal="center" vertical="center"/>
    </xf>
    <xf numFmtId="0" fontId="9" fillId="0" borderId="28" xfId="0" applyFont="1" applyBorder="1" applyAlignment="1">
      <alignment horizontal="center"/>
    </xf>
    <xf numFmtId="3" fontId="48" fillId="6" borderId="38" xfId="0" applyNumberFormat="1" applyFont="1" applyFill="1" applyBorder="1" applyAlignment="1" applyProtection="1">
      <alignment horizontal="center" vertical="center"/>
    </xf>
    <xf numFmtId="3" fontId="48" fillId="6" borderId="20" xfId="0" applyNumberFormat="1" applyFont="1" applyFill="1" applyBorder="1" applyAlignment="1" applyProtection="1">
      <alignment horizontal="center" wrapText="1"/>
    </xf>
    <xf numFmtId="0" fontId="13" fillId="4" borderId="23" xfId="0" applyFont="1" applyFill="1" applyBorder="1" applyAlignment="1" applyProtection="1">
      <alignment wrapText="1"/>
      <protection locked="0"/>
    </xf>
    <xf numFmtId="0" fontId="9" fillId="4" borderId="14" xfId="0" applyFont="1" applyFill="1" applyBorder="1" applyAlignment="1" applyProtection="1">
      <alignment horizontal="center" vertical="center" wrapText="1"/>
      <protection locked="0"/>
    </xf>
    <xf numFmtId="169" fontId="9" fillId="19" borderId="1" xfId="0" applyNumberFormat="1" applyFont="1" applyFill="1" applyBorder="1" applyAlignment="1" applyProtection="1">
      <alignment horizontal="center" vertical="center" wrapText="1"/>
      <protection locked="0"/>
    </xf>
    <xf numFmtId="0" fontId="9" fillId="19" borderId="14" xfId="0" applyFont="1" applyFill="1" applyBorder="1" applyAlignment="1" applyProtection="1">
      <alignment horizontal="center" vertical="center" wrapText="1"/>
      <protection locked="0"/>
    </xf>
    <xf numFmtId="0" fontId="9" fillId="19" borderId="18"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wrapText="1"/>
      <protection locked="0"/>
    </xf>
    <xf numFmtId="0" fontId="9" fillId="19" borderId="1" xfId="0" applyFont="1" applyFill="1" applyBorder="1" applyAlignment="1" applyProtection="1">
      <alignment horizontal="center" vertical="center" wrapText="1"/>
      <protection locked="0"/>
    </xf>
    <xf numFmtId="0" fontId="9" fillId="19" borderId="20" xfId="0" applyFont="1" applyFill="1" applyBorder="1" applyAlignment="1" applyProtection="1">
      <alignment horizontal="center" vertical="center" wrapText="1"/>
      <protection locked="0"/>
    </xf>
    <xf numFmtId="0" fontId="9" fillId="19" borderId="22" xfId="0" applyFont="1" applyFill="1" applyBorder="1" applyAlignment="1" applyProtection="1">
      <alignment horizontal="center" vertical="center" wrapText="1"/>
      <protection locked="0"/>
    </xf>
    <xf numFmtId="0" fontId="9" fillId="19" borderId="23"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xf>
    <xf numFmtId="3" fontId="9" fillId="12" borderId="1" xfId="0" applyNumberFormat="1" applyFont="1" applyFill="1" applyBorder="1" applyAlignment="1" applyProtection="1">
      <alignment horizontal="center" wrapText="1"/>
      <protection locked="0"/>
    </xf>
    <xf numFmtId="3" fontId="9" fillId="4" borderId="1" xfId="0" applyNumberFormat="1" applyFont="1" applyFill="1" applyBorder="1" applyAlignment="1" applyProtection="1">
      <alignment horizontal="center" vertical="center" wrapText="1"/>
      <protection locked="0"/>
    </xf>
    <xf numFmtId="3" fontId="9" fillId="4" borderId="20" xfId="0" applyNumberFormat="1" applyFont="1" applyFill="1" applyBorder="1" applyAlignment="1" applyProtection="1">
      <alignment horizontal="center" vertical="center" wrapText="1"/>
      <protection locked="0"/>
    </xf>
    <xf numFmtId="3" fontId="9" fillId="12" borderId="13" xfId="0" applyNumberFormat="1" applyFont="1" applyFill="1" applyBorder="1" applyAlignment="1" applyProtection="1">
      <alignment horizontal="center" wrapText="1"/>
      <protection locked="0"/>
    </xf>
    <xf numFmtId="3" fontId="9" fillId="4" borderId="13" xfId="0" applyNumberFormat="1" applyFont="1" applyFill="1" applyBorder="1" applyAlignment="1" applyProtection="1">
      <alignment horizontal="center" vertical="center" wrapText="1"/>
      <protection locked="0"/>
    </xf>
    <xf numFmtId="3" fontId="9" fillId="4" borderId="44" xfId="0" applyNumberFormat="1" applyFont="1" applyFill="1" applyBorder="1" applyAlignment="1" applyProtection="1">
      <alignment horizontal="center" vertical="center" wrapText="1"/>
      <protection locked="0"/>
    </xf>
    <xf numFmtId="3" fontId="9" fillId="4" borderId="19" xfId="0" applyNumberFormat="1" applyFont="1" applyFill="1" applyBorder="1" applyAlignment="1" applyProtection="1">
      <alignment horizontal="center" wrapText="1"/>
      <protection locked="0"/>
    </xf>
    <xf numFmtId="0" fontId="9" fillId="4" borderId="23" xfId="0" applyFont="1" applyFill="1" applyBorder="1" applyAlignment="1" applyProtection="1">
      <alignment wrapText="1"/>
      <protection locked="0"/>
    </xf>
    <xf numFmtId="0" fontId="13" fillId="10" borderId="31" xfId="0" applyFont="1" applyFill="1" applyBorder="1" applyAlignment="1" applyProtection="1">
      <alignment horizontal="center" vertical="center"/>
      <protection locked="0"/>
    </xf>
    <xf numFmtId="0" fontId="13" fillId="10" borderId="32" xfId="0" applyFont="1" applyFill="1" applyBorder="1" applyAlignment="1" applyProtection="1">
      <alignment horizontal="center" vertical="center"/>
      <protection locked="0"/>
    </xf>
    <xf numFmtId="0" fontId="13" fillId="10" borderId="14" xfId="0" applyFont="1" applyFill="1" applyBorder="1" applyAlignment="1" applyProtection="1">
      <alignment horizontal="center" vertical="center"/>
      <protection locked="0"/>
    </xf>
    <xf numFmtId="0" fontId="13" fillId="10" borderId="18" xfId="0" applyFont="1" applyFill="1" applyBorder="1" applyAlignment="1" applyProtection="1">
      <alignment horizontal="center" vertical="center"/>
      <protection locked="0"/>
    </xf>
    <xf numFmtId="0" fontId="13" fillId="10" borderId="1" xfId="0" applyFont="1" applyFill="1" applyBorder="1" applyAlignment="1" applyProtection="1">
      <alignment horizontal="center" vertical="center"/>
      <protection locked="0"/>
    </xf>
    <xf numFmtId="0" fontId="13" fillId="10" borderId="20" xfId="0" applyFont="1" applyFill="1" applyBorder="1" applyAlignment="1" applyProtection="1">
      <alignment horizontal="center" vertical="center"/>
      <protection locked="0"/>
    </xf>
    <xf numFmtId="165" fontId="13" fillId="10" borderId="1" xfId="0" applyNumberFormat="1" applyFont="1" applyFill="1" applyBorder="1" applyAlignment="1" applyProtection="1">
      <alignment horizontal="center" vertical="center"/>
      <protection locked="0"/>
    </xf>
    <xf numFmtId="0" fontId="13" fillId="21" borderId="1" xfId="0" applyFont="1" applyFill="1" applyBorder="1" applyAlignment="1" applyProtection="1">
      <alignment horizontal="center" vertical="center"/>
      <protection locked="0"/>
    </xf>
    <xf numFmtId="0" fontId="13" fillId="6" borderId="1" xfId="0" applyFont="1" applyFill="1" applyBorder="1" applyAlignment="1">
      <alignment horizontal="center" vertical="center"/>
    </xf>
    <xf numFmtId="0" fontId="13" fillId="6" borderId="20" xfId="0" applyFont="1" applyFill="1" applyBorder="1" applyAlignment="1">
      <alignment horizontal="center" vertical="center"/>
    </xf>
    <xf numFmtId="0" fontId="13" fillId="10" borderId="28" xfId="0" applyFont="1" applyFill="1" applyBorder="1" applyAlignment="1" applyProtection="1">
      <alignment horizontal="center" vertical="top" wrapText="1"/>
      <protection locked="0"/>
    </xf>
    <xf numFmtId="166" fontId="23" fillId="4" borderId="1" xfId="1" applyNumberFormat="1" applyFont="1" applyFill="1" applyBorder="1" applyProtection="1">
      <protection locked="0"/>
    </xf>
    <xf numFmtId="166" fontId="23" fillId="4" borderId="7" xfId="1" applyNumberFormat="1" applyFont="1" applyFill="1" applyBorder="1" applyProtection="1">
      <protection locked="0"/>
    </xf>
    <xf numFmtId="166" fontId="23" fillId="4" borderId="10" xfId="1" applyNumberFormat="1" applyFont="1" applyFill="1" applyBorder="1" applyProtection="1">
      <protection locked="0"/>
    </xf>
    <xf numFmtId="0" fontId="23" fillId="6" borderId="1" xfId="0" applyFont="1" applyFill="1" applyBorder="1" applyProtection="1">
      <protection locked="0"/>
    </xf>
    <xf numFmtId="0" fontId="23" fillId="4" borderId="1" xfId="0" applyFont="1" applyFill="1" applyBorder="1" applyProtection="1">
      <protection locked="0"/>
    </xf>
    <xf numFmtId="0" fontId="7" fillId="4" borderId="14" xfId="0" applyFont="1" applyFill="1" applyBorder="1" applyAlignment="1" applyProtection="1">
      <alignment horizontal="center"/>
      <protection locked="0"/>
    </xf>
    <xf numFmtId="3" fontId="7" fillId="4" borderId="14" xfId="0" applyNumberFormat="1" applyFont="1" applyFill="1" applyBorder="1" applyAlignment="1" applyProtection="1">
      <alignment horizontal="center"/>
      <protection locked="0"/>
    </xf>
    <xf numFmtId="0" fontId="7" fillId="21" borderId="14" xfId="0" applyFont="1" applyFill="1" applyBorder="1" applyAlignment="1" applyProtection="1">
      <alignment horizontal="center"/>
      <protection locked="0"/>
    </xf>
    <xf numFmtId="3" fontId="7" fillId="4" borderId="1" xfId="0" applyNumberFormat="1" applyFont="1" applyFill="1" applyBorder="1" applyAlignment="1" applyProtection="1">
      <alignment horizontal="center"/>
      <protection locked="0"/>
    </xf>
    <xf numFmtId="0" fontId="7" fillId="21" borderId="1" xfId="0" applyFont="1" applyFill="1" applyBorder="1" applyAlignment="1" applyProtection="1">
      <alignment horizontal="center"/>
      <protection locked="0"/>
    </xf>
    <xf numFmtId="0" fontId="7" fillId="6" borderId="0" xfId="0" applyFont="1" applyFill="1" applyProtection="1">
      <protection locked="0"/>
    </xf>
    <xf numFmtId="0" fontId="7" fillId="6" borderId="1" xfId="0" applyFont="1" applyFill="1" applyBorder="1" applyProtection="1">
      <protection locked="0"/>
    </xf>
    <xf numFmtId="0" fontId="9" fillId="4" borderId="14" xfId="0" applyFont="1" applyFill="1" applyBorder="1" applyAlignment="1" applyProtection="1">
      <alignment horizontal="center"/>
      <protection locked="0"/>
    </xf>
    <xf numFmtId="0" fontId="1" fillId="4" borderId="13" xfId="0" applyFont="1" applyFill="1" applyBorder="1" applyProtection="1">
      <protection locked="0"/>
    </xf>
    <xf numFmtId="0" fontId="9" fillId="4" borderId="36" xfId="0" applyFont="1" applyFill="1" applyBorder="1" applyAlignment="1" applyProtection="1">
      <alignment horizontal="center"/>
      <protection locked="0"/>
    </xf>
    <xf numFmtId="0" fontId="9" fillId="4" borderId="38" xfId="0" applyFont="1" applyFill="1" applyBorder="1" applyAlignment="1" applyProtection="1">
      <alignment horizontal="center"/>
      <protection locked="0"/>
    </xf>
    <xf numFmtId="0" fontId="9" fillId="6" borderId="0" xfId="0" applyFont="1" applyFill="1" applyProtection="1">
      <protection locked="0"/>
    </xf>
    <xf numFmtId="0" fontId="9" fillId="4" borderId="18" xfId="0" applyFont="1" applyFill="1" applyBorder="1" applyProtection="1">
      <protection locked="0"/>
    </xf>
    <xf numFmtId="0" fontId="9" fillId="4" borderId="20" xfId="0" applyFont="1" applyFill="1" applyBorder="1" applyProtection="1">
      <protection locked="0"/>
    </xf>
    <xf numFmtId="0" fontId="9" fillId="4" borderId="23" xfId="0" applyFont="1" applyFill="1" applyBorder="1" applyProtection="1">
      <protection locked="0"/>
    </xf>
    <xf numFmtId="0" fontId="7" fillId="4" borderId="14" xfId="0" applyFont="1" applyFill="1" applyBorder="1" applyProtection="1">
      <protection locked="0"/>
    </xf>
    <xf numFmtId="0" fontId="7" fillId="6" borderId="10" xfId="0" applyFont="1" applyFill="1" applyBorder="1" applyAlignment="1" applyProtection="1">
      <alignment horizontal="left" wrapText="1"/>
      <protection locked="0"/>
    </xf>
    <xf numFmtId="0" fontId="7" fillId="6" borderId="11" xfId="0" applyFont="1" applyFill="1" applyBorder="1" applyAlignment="1" applyProtection="1">
      <alignment horizontal="left" wrapText="1"/>
      <protection locked="0"/>
    </xf>
    <xf numFmtId="0" fontId="6" fillId="6" borderId="12" xfId="0" applyFont="1" applyFill="1" applyBorder="1" applyAlignment="1" applyProtection="1">
      <alignment horizontal="center" wrapText="1"/>
      <protection locked="0"/>
    </xf>
    <xf numFmtId="0" fontId="7" fillId="6" borderId="0" xfId="0" applyFont="1" applyFill="1" applyBorder="1" applyAlignment="1" applyProtection="1">
      <alignment horizontal="left"/>
      <protection locked="0"/>
    </xf>
    <xf numFmtId="0" fontId="7" fillId="6" borderId="0" xfId="0" applyFont="1" applyFill="1" applyBorder="1" applyProtection="1">
      <protection locked="0"/>
    </xf>
    <xf numFmtId="0" fontId="29" fillId="4" borderId="31" xfId="0" applyFont="1" applyFill="1" applyBorder="1" applyAlignment="1" applyProtection="1">
      <alignment horizontal="center"/>
      <protection locked="0"/>
    </xf>
    <xf numFmtId="0" fontId="9" fillId="6" borderId="0" xfId="0" applyFont="1" applyFill="1" applyProtection="1"/>
    <xf numFmtId="3" fontId="48" fillId="6" borderId="20" xfId="0" applyNumberFormat="1" applyFont="1" applyFill="1" applyBorder="1" applyAlignment="1" applyProtection="1">
      <alignment horizontal="center"/>
    </xf>
    <xf numFmtId="0" fontId="9" fillId="6" borderId="0" xfId="0" applyFont="1" applyFill="1" applyBorder="1" applyProtection="1"/>
    <xf numFmtId="0" fontId="19" fillId="6" borderId="0" xfId="0" applyFont="1" applyFill="1" applyProtection="1"/>
    <xf numFmtId="0" fontId="19" fillId="6" borderId="0" xfId="0" applyFont="1" applyFill="1" applyBorder="1" applyProtection="1"/>
    <xf numFmtId="3" fontId="9" fillId="6" borderId="0" xfId="0" applyNumberFormat="1" applyFont="1" applyFill="1" applyProtection="1"/>
    <xf numFmtId="0" fontId="9" fillId="6" borderId="0" xfId="0" applyFont="1" applyFill="1" applyBorder="1" applyAlignment="1" applyProtection="1">
      <alignment horizontal="center"/>
    </xf>
    <xf numFmtId="3" fontId="11" fillId="6" borderId="20" xfId="0" applyNumberFormat="1" applyFont="1" applyFill="1" applyBorder="1" applyAlignment="1" applyProtection="1">
      <alignment horizontal="center"/>
    </xf>
    <xf numFmtId="3" fontId="11" fillId="6" borderId="23" xfId="0" applyNumberFormat="1" applyFont="1" applyFill="1" applyBorder="1" applyAlignment="1" applyProtection="1">
      <alignment horizontal="center"/>
    </xf>
    <xf numFmtId="3" fontId="13" fillId="4" borderId="65" xfId="0" applyNumberFormat="1" applyFont="1" applyFill="1" applyBorder="1" applyAlignment="1" applyProtection="1">
      <alignment horizontal="center"/>
      <protection locked="0"/>
    </xf>
    <xf numFmtId="3" fontId="13" fillId="4" borderId="20" xfId="0" applyNumberFormat="1" applyFont="1" applyFill="1" applyBorder="1" applyAlignment="1" applyProtection="1">
      <alignment horizontal="center"/>
      <protection locked="0"/>
    </xf>
    <xf numFmtId="0" fontId="9" fillId="6" borderId="1" xfId="0" applyFont="1" applyFill="1" applyBorder="1" applyProtection="1">
      <protection locked="0"/>
    </xf>
    <xf numFmtId="0" fontId="9" fillId="6" borderId="14" xfId="0" applyFont="1" applyFill="1" applyBorder="1" applyProtection="1">
      <protection locked="0"/>
    </xf>
    <xf numFmtId="0" fontId="9" fillId="4" borderId="1" xfId="0" applyFont="1" applyFill="1" applyBorder="1" applyProtection="1">
      <protection locked="0"/>
    </xf>
    <xf numFmtId="0" fontId="0" fillId="6" borderId="0" xfId="0" applyFill="1" applyProtection="1">
      <protection locked="0"/>
    </xf>
    <xf numFmtId="0" fontId="15" fillId="9" borderId="25" xfId="0" applyFont="1" applyFill="1" applyBorder="1" applyAlignment="1" applyProtection="1">
      <alignment horizontal="center"/>
      <protection locked="0"/>
    </xf>
    <xf numFmtId="0" fontId="10" fillId="9" borderId="25" xfId="0" applyFont="1" applyFill="1" applyBorder="1" applyAlignment="1" applyProtection="1">
      <alignment horizontal="center"/>
      <protection locked="0"/>
    </xf>
    <xf numFmtId="0" fontId="15" fillId="9" borderId="33" xfId="0" applyFont="1" applyFill="1" applyBorder="1" applyAlignment="1" applyProtection="1">
      <alignment horizontal="center"/>
    </xf>
    <xf numFmtId="0" fontId="9" fillId="6" borderId="14" xfId="0" applyFont="1" applyFill="1" applyBorder="1" applyProtection="1"/>
    <xf numFmtId="0" fontId="9" fillId="6" borderId="1" xfId="0" applyFont="1" applyFill="1" applyBorder="1" applyProtection="1"/>
    <xf numFmtId="0" fontId="16" fillId="6" borderId="1" xfId="0" applyFont="1" applyFill="1" applyBorder="1" applyProtection="1"/>
    <xf numFmtId="0" fontId="16" fillId="6" borderId="14" xfId="0" applyFont="1" applyFill="1" applyBorder="1" applyProtection="1"/>
    <xf numFmtId="0" fontId="16" fillId="6" borderId="1" xfId="0" applyFont="1" applyFill="1" applyBorder="1" applyAlignment="1" applyProtection="1">
      <alignment wrapText="1"/>
    </xf>
    <xf numFmtId="0" fontId="16" fillId="6" borderId="0" xfId="0" applyFont="1" applyFill="1" applyProtection="1"/>
    <xf numFmtId="0" fontId="10" fillId="9" borderId="33" xfId="0" applyFont="1" applyFill="1" applyBorder="1" applyAlignment="1" applyProtection="1">
      <alignment horizontal="center"/>
    </xf>
    <xf numFmtId="0" fontId="10" fillId="6" borderId="14" xfId="0" applyFont="1" applyFill="1" applyBorder="1" applyProtection="1"/>
    <xf numFmtId="0" fontId="16" fillId="6" borderId="1" xfId="0" applyFont="1" applyFill="1" applyBorder="1" applyAlignment="1" applyProtection="1">
      <alignment vertical="center" wrapText="1"/>
    </xf>
    <xf numFmtId="0" fontId="0" fillId="6" borderId="0" xfId="0" applyFill="1" applyProtection="1"/>
    <xf numFmtId="0" fontId="8" fillId="0" borderId="1" xfId="0" applyFont="1" applyBorder="1" applyAlignment="1" applyProtection="1">
      <alignment horizontal="justify" vertical="center"/>
      <protection locked="0"/>
    </xf>
    <xf numFmtId="0" fontId="8" fillId="6" borderId="1" xfId="0" applyFont="1" applyFill="1" applyBorder="1" applyProtection="1">
      <protection locked="0"/>
    </xf>
    <xf numFmtId="168" fontId="23" fillId="22" borderId="14" xfId="0" applyNumberFormat="1" applyFont="1" applyFill="1" applyBorder="1" applyProtection="1">
      <protection locked="0"/>
    </xf>
    <xf numFmtId="168" fontId="23" fillId="22" borderId="1" xfId="0" applyNumberFormat="1" applyFont="1" applyFill="1" applyBorder="1" applyProtection="1">
      <protection locked="0"/>
    </xf>
    <xf numFmtId="3" fontId="23" fillId="22" borderId="1" xfId="0" applyNumberFormat="1" applyFont="1" applyFill="1" applyBorder="1" applyProtection="1">
      <protection locked="0"/>
    </xf>
    <xf numFmtId="166" fontId="23" fillId="22" borderId="1" xfId="1" applyNumberFormat="1" applyFont="1" applyFill="1" applyBorder="1" applyProtection="1">
      <protection locked="0"/>
    </xf>
    <xf numFmtId="0" fontId="8" fillId="4" borderId="1" xfId="0" applyFont="1" applyFill="1" applyBorder="1" applyProtection="1">
      <protection locked="0"/>
    </xf>
    <xf numFmtId="0" fontId="8" fillId="20" borderId="0" xfId="0" applyFont="1" applyFill="1" applyBorder="1" applyAlignment="1" applyProtection="1">
      <alignment horizontal="center"/>
      <protection locked="0"/>
    </xf>
    <xf numFmtId="0" fontId="8" fillId="20" borderId="42" xfId="0" applyFont="1" applyFill="1" applyBorder="1" applyAlignment="1" applyProtection="1">
      <alignment horizontal="center"/>
      <protection locked="0"/>
    </xf>
    <xf numFmtId="0" fontId="8" fillId="4" borderId="13" xfId="0" applyFont="1" applyFill="1" applyBorder="1" applyProtection="1">
      <protection locked="0"/>
    </xf>
    <xf numFmtId="0" fontId="8" fillId="11" borderId="24" xfId="0" applyFont="1" applyFill="1" applyBorder="1" applyAlignment="1" applyProtection="1">
      <alignment horizontal="center"/>
      <protection locked="0"/>
    </xf>
    <xf numFmtId="0" fontId="8" fillId="11" borderId="25" xfId="0" applyFont="1" applyFill="1" applyBorder="1" applyAlignment="1" applyProtection="1">
      <alignment horizontal="center"/>
      <protection locked="0"/>
    </xf>
    <xf numFmtId="0" fontId="8" fillId="4" borderId="14" xfId="0" applyFont="1" applyFill="1" applyBorder="1" applyProtection="1">
      <protection locked="0"/>
    </xf>
    <xf numFmtId="0" fontId="8" fillId="4" borderId="1" xfId="0" applyFont="1" applyFill="1" applyBorder="1" applyAlignment="1" applyProtection="1">
      <alignment vertical="center"/>
      <protection locked="0"/>
    </xf>
    <xf numFmtId="0" fontId="0" fillId="4" borderId="1" xfId="0" applyFill="1" applyBorder="1" applyProtection="1">
      <protection locked="0"/>
    </xf>
    <xf numFmtId="0" fontId="0" fillId="19" borderId="0" xfId="0" applyFill="1" applyBorder="1" applyAlignment="1" applyProtection="1">
      <alignment horizontal="center"/>
      <protection locked="0"/>
    </xf>
    <xf numFmtId="0" fontId="0" fillId="19" borderId="42" xfId="0" applyFill="1" applyBorder="1" applyAlignment="1" applyProtection="1">
      <alignment horizontal="center"/>
      <protection locked="0"/>
    </xf>
    <xf numFmtId="2" fontId="7" fillId="9" borderId="20" xfId="0" applyNumberFormat="1" applyFont="1" applyFill="1" applyBorder="1" applyAlignment="1">
      <alignment horizontal="center"/>
    </xf>
    <xf numFmtId="2" fontId="11" fillId="9" borderId="20" xfId="0" applyNumberFormat="1" applyFont="1" applyFill="1" applyBorder="1" applyAlignment="1">
      <alignment horizontal="center"/>
    </xf>
    <xf numFmtId="3" fontId="9" fillId="4" borderId="19" xfId="0" applyNumberFormat="1" applyFont="1" applyFill="1" applyBorder="1" applyAlignment="1" applyProtection="1">
      <alignment horizontal="center" vertical="center" wrapText="1"/>
      <protection locked="0"/>
    </xf>
    <xf numFmtId="3" fontId="9" fillId="4" borderId="43" xfId="0" applyNumberFormat="1" applyFont="1" applyFill="1" applyBorder="1" applyAlignment="1" applyProtection="1">
      <alignment horizontal="center" vertical="center" wrapText="1"/>
      <protection locked="0"/>
    </xf>
    <xf numFmtId="4" fontId="29" fillId="4" borderId="1" xfId="0" applyNumberFormat="1" applyFont="1" applyFill="1" applyBorder="1" applyAlignment="1" applyProtection="1">
      <alignment horizontal="center"/>
      <protection locked="0"/>
    </xf>
    <xf numFmtId="4" fontId="29" fillId="4" borderId="22" xfId="0" applyNumberFormat="1" applyFont="1" applyFill="1" applyBorder="1" applyAlignment="1" applyProtection="1">
      <alignment horizontal="center"/>
      <protection locked="0"/>
    </xf>
    <xf numFmtId="0" fontId="29" fillId="4" borderId="22" xfId="0" applyFont="1" applyFill="1" applyBorder="1" applyAlignment="1" applyProtection="1">
      <alignment horizontal="center"/>
      <protection locked="0"/>
    </xf>
    <xf numFmtId="0" fontId="7" fillId="0" borderId="33" xfId="0" applyFont="1" applyBorder="1" applyAlignment="1">
      <alignment vertical="center" wrapText="1"/>
    </xf>
    <xf numFmtId="0" fontId="11" fillId="6" borderId="33" xfId="0" applyFont="1" applyFill="1" applyBorder="1" applyAlignment="1" applyProtection="1">
      <alignment horizontal="center"/>
      <protection locked="0"/>
    </xf>
    <xf numFmtId="0" fontId="11" fillId="6" borderId="24" xfId="0" applyFont="1" applyFill="1" applyBorder="1" applyAlignment="1" applyProtection="1">
      <alignment horizontal="center"/>
      <protection locked="0"/>
    </xf>
    <xf numFmtId="0" fontId="11" fillId="6" borderId="25" xfId="0" applyFont="1" applyFill="1" applyBorder="1" applyAlignment="1" applyProtection="1">
      <alignment horizontal="center"/>
      <protection locked="0"/>
    </xf>
    <xf numFmtId="0" fontId="7" fillId="6" borderId="0" xfId="0" applyFont="1" applyFill="1" applyBorder="1" applyAlignment="1">
      <alignment horizontal="center"/>
    </xf>
    <xf numFmtId="3" fontId="10" fillId="9" borderId="20" xfId="0" applyNumberFormat="1" applyFont="1" applyFill="1" applyBorder="1" applyAlignment="1">
      <alignment horizontal="center"/>
    </xf>
    <xf numFmtId="3" fontId="11" fillId="24" borderId="29" xfId="0" applyNumberFormat="1" applyFont="1" applyFill="1" applyBorder="1" applyAlignment="1">
      <alignment horizontal="center"/>
    </xf>
    <xf numFmtId="3" fontId="54" fillId="5" borderId="20" xfId="0" applyNumberFormat="1" applyFont="1" applyFill="1" applyBorder="1" applyAlignment="1" applyProtection="1">
      <alignment horizontal="center" vertical="center"/>
    </xf>
    <xf numFmtId="3" fontId="54" fillId="5" borderId="20" xfId="0" applyNumberFormat="1" applyFont="1" applyFill="1" applyBorder="1" applyAlignment="1" applyProtection="1">
      <alignment horizontal="center"/>
    </xf>
    <xf numFmtId="3" fontId="55" fillId="6" borderId="20" xfId="0" applyNumberFormat="1" applyFont="1" applyFill="1" applyBorder="1" applyAlignment="1" applyProtection="1">
      <alignment horizontal="center" wrapText="1"/>
    </xf>
    <xf numFmtId="3" fontId="55" fillId="6" borderId="20" xfId="0" applyNumberFormat="1" applyFont="1" applyFill="1" applyBorder="1" applyAlignment="1" applyProtection="1">
      <alignment horizontal="center"/>
    </xf>
    <xf numFmtId="0" fontId="1" fillId="6" borderId="1" xfId="0" applyFont="1" applyFill="1" applyBorder="1" applyAlignment="1">
      <alignment vertical="center"/>
    </xf>
    <xf numFmtId="0" fontId="1" fillId="6" borderId="1" xfId="0" applyFont="1" applyFill="1" applyBorder="1" applyAlignment="1"/>
    <xf numFmtId="0" fontId="13" fillId="0" borderId="0" xfId="0" applyFont="1" applyAlignment="1">
      <alignment horizontal="justify" vertical="center" wrapText="1"/>
    </xf>
    <xf numFmtId="0" fontId="7" fillId="6" borderId="14" xfId="0" applyFont="1" applyFill="1" applyBorder="1" applyAlignment="1">
      <alignment horizontal="center" vertical="center" wrapText="1"/>
    </xf>
    <xf numFmtId="0" fontId="7" fillId="6" borderId="0" xfId="0" applyFont="1" applyFill="1" applyBorder="1" applyAlignment="1">
      <alignment horizontal="center"/>
    </xf>
    <xf numFmtId="0" fontId="56" fillId="6" borderId="1" xfId="0" applyFont="1" applyFill="1" applyBorder="1" applyAlignment="1">
      <alignment horizont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xf>
    <xf numFmtId="1" fontId="48" fillId="6" borderId="11" xfId="0" applyNumberFormat="1" applyFont="1" applyFill="1" applyBorder="1" applyAlignment="1" applyProtection="1">
      <alignment horizontal="left" vertical="center" wrapText="1"/>
    </xf>
    <xf numFmtId="3" fontId="9" fillId="5" borderId="20" xfId="0" applyNumberFormat="1" applyFont="1" applyFill="1" applyBorder="1" applyAlignment="1" applyProtection="1">
      <alignment horizontal="center" vertical="center"/>
    </xf>
    <xf numFmtId="3" fontId="7" fillId="6" borderId="1" xfId="0" applyNumberFormat="1" applyFont="1" applyFill="1" applyBorder="1" applyAlignment="1">
      <alignment horizontal="center"/>
    </xf>
    <xf numFmtId="3" fontId="7" fillId="6" borderId="13" xfId="0" applyNumberFormat="1" applyFont="1" applyFill="1" applyBorder="1" applyAlignment="1">
      <alignment horizontal="center"/>
    </xf>
    <xf numFmtId="3" fontId="6" fillId="6" borderId="28" xfId="0" applyNumberFormat="1" applyFont="1" applyFill="1" applyBorder="1" applyAlignment="1">
      <alignment horizontal="center"/>
    </xf>
    <xf numFmtId="0" fontId="9" fillId="0" borderId="0" xfId="0" applyFont="1" applyAlignment="1">
      <alignment horizontal="center"/>
    </xf>
    <xf numFmtId="3" fontId="7" fillId="6" borderId="28" xfId="0" applyNumberFormat="1" applyFont="1" applyFill="1" applyBorder="1" applyAlignment="1">
      <alignment horizontal="center"/>
    </xf>
    <xf numFmtId="3" fontId="7" fillId="6" borderId="1" xfId="0" applyNumberFormat="1" applyFont="1" applyFill="1" applyBorder="1"/>
    <xf numFmtId="0" fontId="7" fillId="3" borderId="1" xfId="0" applyFont="1" applyFill="1" applyBorder="1" applyAlignment="1">
      <alignment horizontal="center"/>
    </xf>
    <xf numFmtId="0" fontId="7" fillId="6" borderId="0" xfId="0" applyFont="1" applyFill="1" applyBorder="1" applyAlignment="1"/>
    <xf numFmtId="0" fontId="7" fillId="6" borderId="0" xfId="0" applyFont="1" applyFill="1" applyAlignment="1"/>
    <xf numFmtId="0" fontId="9" fillId="6" borderId="0" xfId="0" applyFont="1" applyFill="1" applyBorder="1" applyAlignment="1">
      <alignment horizontal="left"/>
    </xf>
    <xf numFmtId="0" fontId="59" fillId="6" borderId="0" xfId="0" applyFont="1" applyFill="1"/>
    <xf numFmtId="0" fontId="60" fillId="6" borderId="0" xfId="0" applyFont="1" applyFill="1" applyProtection="1">
      <protection locked="0" hidden="1"/>
    </xf>
    <xf numFmtId="0" fontId="60" fillId="6" borderId="0" xfId="0" applyFont="1" applyFill="1"/>
    <xf numFmtId="1" fontId="16" fillId="6" borderId="54" xfId="0" applyNumberFormat="1" applyFont="1" applyFill="1" applyBorder="1" applyAlignment="1" applyProtection="1">
      <alignment horizontal="center"/>
    </xf>
    <xf numFmtId="1" fontId="16" fillId="6" borderId="11" xfId="0" applyNumberFormat="1" applyFont="1" applyFill="1" applyBorder="1" applyAlignment="1" applyProtection="1">
      <alignment horizontal="center"/>
    </xf>
    <xf numFmtId="1" fontId="16" fillId="6" borderId="38" xfId="0" applyNumberFormat="1" applyFont="1" applyFill="1" applyBorder="1" applyAlignment="1" applyProtection="1">
      <alignment horizontal="center"/>
    </xf>
    <xf numFmtId="1" fontId="48" fillId="6" borderId="10" xfId="0" applyNumberFormat="1" applyFont="1" applyFill="1" applyBorder="1" applyAlignment="1" applyProtection="1"/>
    <xf numFmtId="1" fontId="48" fillId="6" borderId="11" xfId="0" applyNumberFormat="1" applyFont="1" applyFill="1" applyBorder="1" applyAlignment="1" applyProtection="1"/>
    <xf numFmtId="1" fontId="48" fillId="6" borderId="12" xfId="0" applyNumberFormat="1" applyFont="1" applyFill="1" applyBorder="1" applyAlignment="1" applyProtection="1"/>
    <xf numFmtId="1" fontId="15" fillId="6" borderId="54" xfId="0" applyNumberFormat="1" applyFont="1" applyFill="1" applyBorder="1" applyAlignment="1" applyProtection="1">
      <alignment horizontal="center"/>
    </xf>
    <xf numFmtId="1" fontId="15" fillId="6" borderId="11" xfId="0" applyNumberFormat="1" applyFont="1" applyFill="1" applyBorder="1" applyAlignment="1" applyProtection="1">
      <alignment horizontal="center"/>
    </xf>
    <xf numFmtId="0" fontId="7" fillId="6" borderId="0" xfId="0" applyFont="1" applyFill="1" applyBorder="1" applyAlignment="1">
      <alignment horizontal="center"/>
    </xf>
    <xf numFmtId="0" fontId="7" fillId="6" borderId="11" xfId="0" applyFont="1" applyFill="1" applyBorder="1" applyAlignment="1">
      <alignment horizontal="left"/>
    </xf>
    <xf numFmtId="0" fontId="7" fillId="6" borderId="0" xfId="0" applyFont="1" applyFill="1" applyAlignment="1">
      <alignment horizontal="center"/>
    </xf>
    <xf numFmtId="0" fontId="7" fillId="6" borderId="12" xfId="0" applyFont="1" applyFill="1" applyBorder="1" applyAlignment="1">
      <alignment horizontal="center"/>
    </xf>
    <xf numFmtId="0" fontId="29" fillId="6" borderId="0" xfId="0" applyFont="1" applyFill="1" applyBorder="1" applyAlignment="1">
      <alignment horizontal="left"/>
    </xf>
    <xf numFmtId="0" fontId="7" fillId="6" borderId="37" xfId="0" applyFont="1" applyFill="1" applyBorder="1" applyAlignment="1" applyProtection="1">
      <alignment horizontal="left"/>
      <protection locked="0"/>
    </xf>
    <xf numFmtId="0" fontId="6" fillId="6" borderId="32" xfId="0" applyFont="1" applyFill="1" applyBorder="1" applyAlignment="1" applyProtection="1">
      <alignment horizontal="center"/>
      <protection locked="0"/>
    </xf>
    <xf numFmtId="0" fontId="7" fillId="6" borderId="19" xfId="0" applyFont="1" applyFill="1" applyBorder="1" applyAlignment="1" applyProtection="1">
      <alignment horizontal="left"/>
      <protection locked="0"/>
    </xf>
    <xf numFmtId="0" fontId="7" fillId="6" borderId="20" xfId="0" applyFont="1" applyFill="1" applyBorder="1" applyAlignment="1" applyProtection="1">
      <alignment horizontal="center"/>
      <protection locked="0"/>
    </xf>
    <xf numFmtId="0" fontId="7" fillId="6" borderId="70" xfId="0" applyFont="1" applyFill="1" applyBorder="1" applyAlignment="1" applyProtection="1">
      <alignment horizontal="center"/>
      <protection locked="0"/>
    </xf>
    <xf numFmtId="0" fontId="7" fillId="6" borderId="71" xfId="0" applyFont="1" applyFill="1" applyBorder="1" applyAlignment="1" applyProtection="1">
      <alignment horizontal="center"/>
      <protection locked="0"/>
    </xf>
    <xf numFmtId="0" fontId="7" fillId="6" borderId="2" xfId="0" applyFont="1" applyFill="1" applyBorder="1" applyAlignment="1" applyProtection="1">
      <alignment horizontal="center"/>
      <protection locked="0"/>
    </xf>
    <xf numFmtId="0" fontId="7" fillId="6" borderId="86" xfId="0" applyFont="1" applyFill="1" applyBorder="1" applyAlignment="1" applyProtection="1">
      <alignment horizontal="center"/>
      <protection locked="0"/>
    </xf>
    <xf numFmtId="0" fontId="7" fillId="6" borderId="64" xfId="0" applyFont="1" applyFill="1" applyBorder="1" applyAlignment="1" applyProtection="1">
      <alignment horizontal="center"/>
      <protection locked="0"/>
    </xf>
    <xf numFmtId="3" fontId="7" fillId="6" borderId="20" xfId="0" applyNumberFormat="1" applyFont="1" applyFill="1" applyBorder="1" applyAlignment="1" applyProtection="1">
      <alignment horizontal="center"/>
      <protection locked="0"/>
    </xf>
    <xf numFmtId="0" fontId="7" fillId="6" borderId="43" xfId="0" applyFont="1" applyFill="1" applyBorder="1" applyAlignment="1" applyProtection="1">
      <alignment horizontal="left"/>
      <protection locked="0"/>
    </xf>
    <xf numFmtId="3" fontId="7" fillId="6" borderId="44" xfId="0" applyNumberFormat="1" applyFont="1" applyFill="1" applyBorder="1" applyAlignment="1" applyProtection="1">
      <alignment horizontal="center"/>
      <protection locked="0"/>
    </xf>
    <xf numFmtId="3" fontId="7" fillId="6" borderId="23" xfId="0" applyNumberFormat="1" applyFont="1" applyFill="1" applyBorder="1" applyAlignment="1">
      <alignment horizontal="center"/>
    </xf>
    <xf numFmtId="0" fontId="0" fillId="6" borderId="0" xfId="0" applyFill="1" applyAlignment="1">
      <alignment wrapText="1"/>
    </xf>
    <xf numFmtId="0" fontId="0" fillId="6" borderId="0" xfId="0" applyFill="1" applyAlignment="1">
      <alignment vertical="center" wrapText="1"/>
    </xf>
    <xf numFmtId="0" fontId="14" fillId="6" borderId="30" xfId="0" applyFont="1" applyFill="1" applyBorder="1" applyAlignment="1" applyProtection="1">
      <alignment vertical="center"/>
    </xf>
    <xf numFmtId="3" fontId="16" fillId="6" borderId="32" xfId="0" applyNumberFormat="1" applyFont="1" applyFill="1" applyBorder="1" applyAlignment="1" applyProtection="1">
      <alignment horizontal="center" wrapText="1"/>
    </xf>
    <xf numFmtId="1" fontId="15" fillId="6" borderId="20" xfId="0" applyNumberFormat="1" applyFont="1" applyFill="1" applyBorder="1" applyAlignment="1" applyProtection="1"/>
    <xf numFmtId="3" fontId="54" fillId="6" borderId="20" xfId="0" applyNumberFormat="1" applyFont="1" applyFill="1" applyBorder="1" applyAlignment="1" applyProtection="1">
      <alignment horizontal="center" vertical="center" wrapText="1"/>
    </xf>
    <xf numFmtId="3" fontId="15" fillId="6" borderId="20" xfId="0" applyNumberFormat="1" applyFont="1" applyFill="1" applyBorder="1" applyAlignment="1" applyProtection="1">
      <alignment horizontal="center" vertical="center" wrapText="1"/>
    </xf>
    <xf numFmtId="1" fontId="15" fillId="6" borderId="21" xfId="0" applyNumberFormat="1" applyFont="1" applyFill="1" applyBorder="1" applyAlignment="1" applyProtection="1">
      <alignment horizontal="center"/>
    </xf>
    <xf numFmtId="3" fontId="15" fillId="5" borderId="23" xfId="0" applyNumberFormat="1" applyFont="1" applyFill="1" applyBorder="1" applyAlignment="1" applyProtection="1">
      <alignment horizontal="center"/>
    </xf>
    <xf numFmtId="0" fontId="23" fillId="6" borderId="0" xfId="0" applyFont="1" applyFill="1" applyProtection="1"/>
    <xf numFmtId="0" fontId="6" fillId="8" borderId="1" xfId="0" applyFont="1" applyFill="1" applyBorder="1" applyAlignment="1" applyProtection="1">
      <alignment horizontal="center" wrapText="1"/>
      <protection locked="0"/>
    </xf>
    <xf numFmtId="4" fontId="7" fillId="4" borderId="1" xfId="0" applyNumberFormat="1" applyFont="1" applyFill="1" applyBorder="1" applyAlignment="1" applyProtection="1">
      <alignment horizontal="center" wrapText="1"/>
      <protection locked="0"/>
    </xf>
    <xf numFmtId="4" fontId="9" fillId="6" borderId="0" xfId="0" applyNumberFormat="1" applyFont="1" applyFill="1" applyAlignment="1" applyProtection="1">
      <alignment horizontal="center"/>
    </xf>
    <xf numFmtId="4" fontId="10" fillId="6" borderId="1" xfId="0" applyNumberFormat="1" applyFont="1" applyFill="1" applyBorder="1" applyAlignment="1" applyProtection="1">
      <alignment horizontal="center" vertical="center"/>
    </xf>
    <xf numFmtId="4" fontId="9" fillId="6" borderId="1" xfId="0" applyNumberFormat="1" applyFont="1" applyFill="1" applyBorder="1" applyAlignment="1">
      <alignment horizontal="center"/>
    </xf>
    <xf numFmtId="4" fontId="9" fillId="6" borderId="1" xfId="0" applyNumberFormat="1" applyFont="1" applyFill="1" applyBorder="1" applyAlignment="1" applyProtection="1">
      <alignment horizontal="center"/>
    </xf>
    <xf numFmtId="4" fontId="9" fillId="25" borderId="1" xfId="0" applyNumberFormat="1" applyFont="1" applyFill="1" applyBorder="1" applyAlignment="1" applyProtection="1">
      <alignment horizontal="center"/>
    </xf>
    <xf numFmtId="4" fontId="16" fillId="25" borderId="1" xfId="0" applyNumberFormat="1" applyFont="1" applyFill="1" applyBorder="1" applyAlignment="1" applyProtection="1">
      <alignment horizontal="center"/>
    </xf>
    <xf numFmtId="4" fontId="19" fillId="6" borderId="1" xfId="0" applyNumberFormat="1" applyFont="1" applyFill="1" applyBorder="1" applyAlignment="1" applyProtection="1">
      <alignment horizontal="center"/>
    </xf>
    <xf numFmtId="4" fontId="19" fillId="25" borderId="1" xfId="0" applyNumberFormat="1" applyFont="1" applyFill="1" applyBorder="1" applyAlignment="1" applyProtection="1">
      <alignment horizontal="center"/>
    </xf>
    <xf numFmtId="4" fontId="7" fillId="6" borderId="0" xfId="0" applyNumberFormat="1" applyFont="1" applyFill="1" applyAlignment="1" applyProtection="1">
      <alignment horizontal="center"/>
    </xf>
    <xf numFmtId="4" fontId="9" fillId="6" borderId="0" xfId="0" applyNumberFormat="1" applyFont="1" applyFill="1" applyAlignment="1">
      <alignment horizontal="center"/>
    </xf>
    <xf numFmtId="4" fontId="9" fillId="4" borderId="14" xfId="0" applyNumberFormat="1" applyFont="1" applyFill="1" applyBorder="1" applyAlignment="1" applyProtection="1">
      <alignment horizontal="center"/>
      <protection locked="0"/>
    </xf>
    <xf numFmtId="4" fontId="7" fillId="4" borderId="1" xfId="0" applyNumberFormat="1" applyFont="1" applyFill="1" applyBorder="1" applyAlignment="1" applyProtection="1">
      <alignment horizontal="center"/>
      <protection locked="0"/>
    </xf>
    <xf numFmtId="4" fontId="1" fillId="4" borderId="1" xfId="0" applyNumberFormat="1" applyFont="1" applyFill="1" applyBorder="1" applyProtection="1">
      <protection locked="0"/>
    </xf>
    <xf numFmtId="2" fontId="7" fillId="6" borderId="14" xfId="0" applyNumberFormat="1" applyFont="1" applyFill="1" applyBorder="1" applyAlignment="1">
      <alignment horizontal="center" vertical="center" wrapText="1"/>
    </xf>
    <xf numFmtId="0" fontId="7" fillId="6" borderId="1" xfId="0" applyFont="1" applyFill="1" applyBorder="1" applyAlignment="1">
      <alignment vertical="center" wrapText="1"/>
    </xf>
    <xf numFmtId="2" fontId="7" fillId="6" borderId="1" xfId="0" applyNumberFormat="1" applyFont="1" applyFill="1" applyBorder="1" applyAlignment="1">
      <alignment horizontal="center"/>
    </xf>
    <xf numFmtId="0" fontId="9" fillId="0" borderId="1" xfId="0" applyFont="1" applyBorder="1" applyAlignment="1">
      <alignment horizontal="center"/>
    </xf>
    <xf numFmtId="0" fontId="9" fillId="0" borderId="13" xfId="0" applyFont="1" applyBorder="1" applyAlignment="1">
      <alignment horizontal="center"/>
    </xf>
    <xf numFmtId="0" fontId="7" fillId="3" borderId="13" xfId="0" applyFont="1" applyFill="1" applyBorder="1" applyAlignment="1">
      <alignment horizontal="center"/>
    </xf>
    <xf numFmtId="0" fontId="37" fillId="4" borderId="1" xfId="0" applyFont="1" applyFill="1" applyBorder="1" applyProtection="1">
      <protection locked="0"/>
    </xf>
    <xf numFmtId="0" fontId="16" fillId="4" borderId="1" xfId="0" applyFont="1" applyFill="1" applyBorder="1" applyProtection="1">
      <protection locked="0"/>
    </xf>
    <xf numFmtId="0" fontId="1" fillId="6" borderId="0" xfId="0" applyFont="1" applyFill="1" applyProtection="1">
      <protection locked="0"/>
    </xf>
    <xf numFmtId="0" fontId="37" fillId="6" borderId="0" xfId="0" applyFont="1" applyFill="1" applyProtection="1">
      <protection locked="0"/>
    </xf>
    <xf numFmtId="0" fontId="16" fillId="6" borderId="0" xfId="0" applyFont="1" applyFill="1" applyProtection="1">
      <protection locked="0"/>
    </xf>
    <xf numFmtId="172" fontId="7" fillId="4" borderId="1" xfId="0" applyNumberFormat="1" applyFont="1" applyFill="1" applyBorder="1" applyAlignment="1" applyProtection="1">
      <alignment horizontal="center"/>
      <protection locked="0"/>
    </xf>
    <xf numFmtId="0" fontId="7" fillId="4" borderId="13" xfId="0" applyFont="1" applyFill="1" applyBorder="1" applyAlignment="1" applyProtection="1">
      <alignment horizontal="center"/>
      <protection locked="0"/>
    </xf>
    <xf numFmtId="4" fontId="7" fillId="4" borderId="13" xfId="0" applyNumberFormat="1" applyFont="1" applyFill="1" applyBorder="1" applyAlignment="1" applyProtection="1">
      <alignment horizontal="center"/>
      <protection locked="0"/>
    </xf>
    <xf numFmtId="172" fontId="7" fillId="4" borderId="13" xfId="0" applyNumberFormat="1" applyFont="1" applyFill="1" applyBorder="1" applyAlignment="1" applyProtection="1">
      <alignment horizontal="center"/>
      <protection locked="0"/>
    </xf>
    <xf numFmtId="171" fontId="7" fillId="4" borderId="1" xfId="0" applyNumberFormat="1" applyFont="1" applyFill="1" applyBorder="1" applyAlignment="1" applyProtection="1">
      <alignment horizontal="center"/>
      <protection locked="0"/>
    </xf>
    <xf numFmtId="4" fontId="7" fillId="6" borderId="1" xfId="0" applyNumberFormat="1" applyFont="1" applyFill="1" applyBorder="1" applyAlignment="1" applyProtection="1">
      <alignment horizontal="center"/>
    </xf>
    <xf numFmtId="2" fontId="7" fillId="3" borderId="1" xfId="0" applyNumberFormat="1" applyFont="1" applyFill="1" applyBorder="1" applyAlignment="1" applyProtection="1">
      <alignment horizontal="center"/>
    </xf>
    <xf numFmtId="2" fontId="7" fillId="3" borderId="13" xfId="0" applyNumberFormat="1" applyFont="1" applyFill="1" applyBorder="1" applyAlignment="1" applyProtection="1">
      <alignment horizontal="center"/>
    </xf>
    <xf numFmtId="0" fontId="7" fillId="6" borderId="13" xfId="0"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protection locked="0"/>
    </xf>
    <xf numFmtId="0" fontId="7" fillId="3" borderId="13" xfId="0" applyFont="1" applyFill="1" applyBorder="1" applyAlignment="1" applyProtection="1">
      <alignment horizontal="center"/>
      <protection locked="0"/>
    </xf>
    <xf numFmtId="0" fontId="8" fillId="4" borderId="28" xfId="0" applyFont="1" applyFill="1" applyBorder="1" applyAlignment="1" applyProtection="1">
      <alignment horizontal="center" vertical="center" wrapText="1"/>
      <protection locked="0"/>
    </xf>
    <xf numFmtId="0" fontId="0" fillId="4" borderId="25" xfId="0" applyFill="1" applyBorder="1" applyProtection="1">
      <protection locked="0"/>
    </xf>
    <xf numFmtId="0" fontId="13" fillId="11" borderId="50" xfId="0" applyFont="1" applyFill="1" applyBorder="1" applyAlignment="1">
      <alignment horizontal="center" vertical="center" wrapText="1"/>
    </xf>
    <xf numFmtId="0" fontId="0" fillId="6" borderId="1" xfId="0" applyFill="1" applyBorder="1" applyProtection="1">
      <protection locked="0"/>
    </xf>
    <xf numFmtId="3" fontId="9" fillId="12" borderId="1" xfId="0" applyNumberFormat="1" applyFont="1" applyFill="1" applyBorder="1" applyAlignment="1" applyProtection="1">
      <alignment horizontal="center" vertical="center" wrapText="1"/>
      <protection locked="0"/>
    </xf>
    <xf numFmtId="3" fontId="9" fillId="12" borderId="13" xfId="0" applyNumberFormat="1" applyFont="1" applyFill="1" applyBorder="1" applyAlignment="1" applyProtection="1">
      <alignment horizontal="center" vertical="center" wrapText="1"/>
      <protection locked="0"/>
    </xf>
    <xf numFmtId="0" fontId="16" fillId="6" borderId="20" xfId="0" applyFont="1" applyFill="1" applyBorder="1" applyAlignment="1"/>
    <xf numFmtId="0" fontId="13" fillId="6" borderId="28" xfId="0" applyFont="1" applyFill="1" applyBorder="1" applyAlignment="1">
      <alignment horizontal="left" vertical="center" wrapText="1"/>
    </xf>
    <xf numFmtId="0" fontId="13" fillId="6" borderId="47" xfId="0" applyFont="1" applyFill="1" applyBorder="1" applyAlignment="1">
      <alignment horizontal="center" vertical="center" wrapText="1"/>
    </xf>
    <xf numFmtId="0" fontId="11" fillId="6" borderId="50" xfId="0" applyFont="1" applyFill="1" applyBorder="1" applyAlignment="1">
      <alignment horizontal="center" vertical="center" wrapText="1"/>
    </xf>
    <xf numFmtId="0" fontId="13" fillId="6" borderId="50" xfId="0" applyFont="1" applyFill="1" applyBorder="1" applyAlignment="1">
      <alignment horizontal="center" vertical="center" wrapText="1"/>
    </xf>
    <xf numFmtId="0" fontId="13" fillId="11" borderId="53" xfId="0" applyFont="1" applyFill="1" applyBorder="1" applyAlignment="1">
      <alignment horizontal="center" vertical="center" wrapText="1"/>
    </xf>
    <xf numFmtId="0" fontId="10" fillId="11" borderId="19" xfId="0" applyFont="1" applyFill="1" applyBorder="1"/>
    <xf numFmtId="0" fontId="9" fillId="8" borderId="1" xfId="0" applyFont="1" applyFill="1" applyBorder="1"/>
    <xf numFmtId="0" fontId="7" fillId="8" borderId="1" xfId="0" applyFont="1" applyFill="1" applyBorder="1" applyAlignment="1">
      <alignment horizontal="center"/>
    </xf>
    <xf numFmtId="0" fontId="23" fillId="8" borderId="1" xfId="0" applyFont="1" applyFill="1" applyBorder="1" applyAlignment="1">
      <alignment horizontal="center"/>
    </xf>
    <xf numFmtId="0" fontId="16" fillId="8" borderId="1" xfId="0" applyFont="1" applyFill="1" applyBorder="1" applyAlignment="1">
      <alignment horizontal="center"/>
    </xf>
    <xf numFmtId="0" fontId="13" fillId="8" borderId="28" xfId="0" applyFont="1" applyFill="1" applyBorder="1" applyAlignment="1">
      <alignment horizontal="center"/>
    </xf>
    <xf numFmtId="0" fontId="13" fillId="8" borderId="66" xfId="0" applyFont="1" applyFill="1" applyBorder="1" applyAlignment="1">
      <alignment horizontal="center"/>
    </xf>
    <xf numFmtId="0" fontId="0" fillId="0" borderId="14" xfId="0" applyBorder="1"/>
    <xf numFmtId="0" fontId="56" fillId="6" borderId="14" xfId="0" applyFont="1" applyFill="1" applyBorder="1" applyAlignment="1">
      <alignment horizontal="center" vertical="center"/>
    </xf>
    <xf numFmtId="0" fontId="7" fillId="6" borderId="14" xfId="0" applyFont="1" applyFill="1" applyBorder="1" applyAlignment="1">
      <alignment horizontal="center" wrapText="1"/>
    </xf>
    <xf numFmtId="0" fontId="65" fillId="6" borderId="0" xfId="0" applyFont="1" applyFill="1"/>
    <xf numFmtId="0" fontId="65" fillId="6" borderId="0" xfId="0" applyFont="1" applyFill="1" applyBorder="1"/>
    <xf numFmtId="0" fontId="13" fillId="6" borderId="15" xfId="0" applyFont="1" applyFill="1" applyBorder="1" applyAlignment="1">
      <alignment horizontal="left" vertical="center" wrapText="1"/>
    </xf>
    <xf numFmtId="0" fontId="13" fillId="6" borderId="25" xfId="0" applyFont="1" applyFill="1" applyBorder="1" applyAlignment="1">
      <alignment horizontal="center" vertical="center" wrapText="1"/>
    </xf>
    <xf numFmtId="0" fontId="13" fillId="6" borderId="58" xfId="0" applyFont="1" applyFill="1" applyBorder="1" applyAlignment="1">
      <alignment horizontal="left"/>
    </xf>
    <xf numFmtId="0" fontId="13" fillId="4" borderId="7" xfId="0" applyFont="1" applyFill="1" applyBorder="1" applyAlignment="1" applyProtection="1">
      <alignment horizontal="center"/>
      <protection locked="0"/>
    </xf>
    <xf numFmtId="0" fontId="13" fillId="21" borderId="14" xfId="0" applyFont="1" applyFill="1" applyBorder="1" applyAlignment="1" applyProtection="1">
      <alignment horizontal="center"/>
      <protection locked="0"/>
    </xf>
    <xf numFmtId="0" fontId="13" fillId="6" borderId="14" xfId="0" applyFont="1" applyFill="1" applyBorder="1" applyAlignment="1">
      <alignment horizontal="center"/>
    </xf>
    <xf numFmtId="0" fontId="13" fillId="6" borderId="56" xfId="0" applyFont="1" applyFill="1" applyBorder="1" applyAlignment="1">
      <alignment horizontal="center"/>
    </xf>
    <xf numFmtId="165" fontId="13" fillId="21" borderId="61" xfId="0" applyNumberFormat="1" applyFont="1" applyFill="1" applyBorder="1" applyAlignment="1" applyProtection="1">
      <alignment horizontal="center"/>
      <protection locked="0"/>
    </xf>
    <xf numFmtId="0" fontId="13" fillId="6" borderId="54" xfId="0" applyFont="1" applyFill="1" applyBorder="1" applyAlignment="1">
      <alignment horizontal="left"/>
    </xf>
    <xf numFmtId="0" fontId="13" fillId="4" borderId="10" xfId="0" applyFont="1" applyFill="1" applyBorder="1" applyAlignment="1" applyProtection="1">
      <alignment horizontal="center"/>
      <protection locked="0"/>
    </xf>
    <xf numFmtId="0" fontId="13" fillId="21" borderId="1" xfId="0" applyFont="1" applyFill="1" applyBorder="1" applyAlignment="1" applyProtection="1">
      <alignment horizontal="center"/>
      <protection locked="0"/>
    </xf>
    <xf numFmtId="165" fontId="13" fillId="21" borderId="38" xfId="0" applyNumberFormat="1" applyFont="1" applyFill="1" applyBorder="1" applyAlignment="1" applyProtection="1">
      <alignment horizontal="center"/>
      <protection locked="0"/>
    </xf>
    <xf numFmtId="0" fontId="13" fillId="6" borderId="63" xfId="0" applyFont="1" applyFill="1" applyBorder="1" applyAlignment="1">
      <alignment horizontal="left"/>
    </xf>
    <xf numFmtId="0" fontId="13" fillId="4" borderId="26" xfId="0" applyFont="1" applyFill="1" applyBorder="1" applyAlignment="1" applyProtection="1">
      <alignment horizontal="center"/>
      <protection locked="0"/>
    </xf>
    <xf numFmtId="0" fontId="13" fillId="21" borderId="22" xfId="0" applyFont="1" applyFill="1" applyBorder="1" applyAlignment="1" applyProtection="1">
      <alignment horizontal="center"/>
      <protection locked="0"/>
    </xf>
    <xf numFmtId="0" fontId="13" fillId="6" borderId="52" xfId="0" applyFont="1" applyFill="1" applyBorder="1" applyAlignment="1">
      <alignment horizontal="center"/>
    </xf>
    <xf numFmtId="165" fontId="13" fillId="21" borderId="64" xfId="0" applyNumberFormat="1" applyFont="1" applyFill="1" applyBorder="1" applyAlignment="1" applyProtection="1">
      <alignment horizontal="center"/>
      <protection locked="0"/>
    </xf>
    <xf numFmtId="0" fontId="11" fillId="6" borderId="0" xfId="0" applyFont="1" applyFill="1" applyBorder="1" applyAlignment="1">
      <alignment horizontal="center"/>
    </xf>
    <xf numFmtId="0" fontId="13" fillId="6" borderId="59" xfId="0" applyFont="1" applyFill="1" applyBorder="1" applyAlignment="1">
      <alignment horizontal="left"/>
    </xf>
    <xf numFmtId="3" fontId="13" fillId="4" borderId="48" xfId="0" applyNumberFormat="1" applyFont="1" applyFill="1" applyBorder="1" applyAlignment="1" applyProtection="1">
      <alignment horizontal="center"/>
      <protection locked="0"/>
    </xf>
    <xf numFmtId="3" fontId="13" fillId="11" borderId="9" xfId="0" applyNumberFormat="1" applyFont="1" applyFill="1" applyBorder="1" applyAlignment="1" applyProtection="1">
      <alignment horizontal="center"/>
      <protection locked="0"/>
    </xf>
    <xf numFmtId="3" fontId="13" fillId="11" borderId="6" xfId="0" applyNumberFormat="1" applyFont="1" applyFill="1" applyBorder="1" applyAlignment="1" applyProtection="1">
      <alignment horizontal="center"/>
      <protection locked="0"/>
    </xf>
    <xf numFmtId="3" fontId="13" fillId="6" borderId="4" xfId="0" applyNumberFormat="1" applyFont="1" applyFill="1" applyBorder="1" applyAlignment="1">
      <alignment horizontal="center"/>
    </xf>
    <xf numFmtId="4" fontId="13" fillId="4" borderId="9" xfId="0" applyNumberFormat="1" applyFont="1" applyFill="1" applyBorder="1" applyAlignment="1" applyProtection="1">
      <alignment horizontal="center"/>
      <protection locked="0"/>
    </xf>
    <xf numFmtId="3" fontId="13" fillId="11" borderId="18" xfId="0" applyNumberFormat="1" applyFont="1" applyFill="1" applyBorder="1" applyAlignment="1" applyProtection="1">
      <alignment horizontal="center"/>
      <protection locked="0"/>
    </xf>
    <xf numFmtId="0" fontId="13" fillId="6" borderId="60" xfId="0" applyFont="1" applyFill="1" applyBorder="1" applyAlignment="1">
      <alignment horizontal="left"/>
    </xf>
    <xf numFmtId="3" fontId="13" fillId="4" borderId="19" xfId="0" applyNumberFormat="1" applyFont="1" applyFill="1" applyBorder="1" applyAlignment="1" applyProtection="1">
      <alignment horizontal="center"/>
      <protection locked="0"/>
    </xf>
    <xf numFmtId="3" fontId="13" fillId="11" borderId="12" xfId="0" applyNumberFormat="1" applyFont="1" applyFill="1" applyBorder="1" applyAlignment="1" applyProtection="1">
      <alignment horizontal="center"/>
      <protection locked="0"/>
    </xf>
    <xf numFmtId="4" fontId="13" fillId="4" borderId="12" xfId="0" applyNumberFormat="1" applyFont="1" applyFill="1" applyBorder="1" applyAlignment="1" applyProtection="1">
      <alignment horizontal="center"/>
      <protection locked="0"/>
    </xf>
    <xf numFmtId="3" fontId="13" fillId="11" borderId="20" xfId="0" applyNumberFormat="1" applyFont="1" applyFill="1" applyBorder="1" applyAlignment="1" applyProtection="1">
      <alignment horizontal="center"/>
      <protection locked="0"/>
    </xf>
    <xf numFmtId="0" fontId="13" fillId="6" borderId="70" xfId="0" applyFont="1" applyFill="1" applyBorder="1" applyAlignment="1">
      <alignment horizontal="left"/>
    </xf>
    <xf numFmtId="3" fontId="13" fillId="4" borderId="43" xfId="0" applyNumberFormat="1" applyFont="1" applyFill="1" applyBorder="1" applyAlignment="1" applyProtection="1">
      <alignment horizontal="center"/>
      <protection locked="0"/>
    </xf>
    <xf numFmtId="3" fontId="13" fillId="11" borderId="4" xfId="0" applyNumberFormat="1" applyFont="1" applyFill="1" applyBorder="1" applyAlignment="1" applyProtection="1">
      <alignment horizontal="center"/>
      <protection locked="0"/>
    </xf>
    <xf numFmtId="4" fontId="13" fillId="4" borderId="4" xfId="0" applyNumberFormat="1" applyFont="1" applyFill="1" applyBorder="1" applyAlignment="1" applyProtection="1">
      <alignment horizontal="center"/>
      <protection locked="0"/>
    </xf>
    <xf numFmtId="3" fontId="13" fillId="11" borderId="44" xfId="0" applyNumberFormat="1" applyFont="1" applyFill="1" applyBorder="1" applyAlignment="1" applyProtection="1">
      <alignment horizontal="center"/>
      <protection locked="0"/>
    </xf>
    <xf numFmtId="0" fontId="13" fillId="6" borderId="28" xfId="0" applyFont="1" applyFill="1" applyBorder="1"/>
    <xf numFmtId="3" fontId="13" fillId="6" borderId="15" xfId="0" applyNumberFormat="1" applyFont="1" applyFill="1" applyBorder="1" applyAlignment="1">
      <alignment horizontal="center"/>
    </xf>
    <xf numFmtId="4" fontId="13" fillId="6" borderId="15" xfId="0" applyNumberFormat="1" applyFont="1" applyFill="1" applyBorder="1" applyAlignment="1">
      <alignment horizontal="center"/>
    </xf>
    <xf numFmtId="3" fontId="13" fillId="6" borderId="28" xfId="0" applyNumberFormat="1" applyFont="1" applyFill="1" applyBorder="1" applyAlignment="1">
      <alignment horizontal="center"/>
    </xf>
    <xf numFmtId="165" fontId="13" fillId="6" borderId="0" xfId="0" applyNumberFormat="1" applyFont="1" applyFill="1" applyBorder="1"/>
    <xf numFmtId="0" fontId="13" fillId="6" borderId="15" xfId="0" applyFont="1" applyFill="1" applyBorder="1" applyAlignment="1">
      <alignment horizontal="center" vertical="center" wrapText="1"/>
    </xf>
    <xf numFmtId="0" fontId="13" fillId="6" borderId="55" xfId="0" applyFont="1" applyFill="1" applyBorder="1" applyAlignment="1">
      <alignment horizontal="center" vertical="center" wrapText="1"/>
    </xf>
    <xf numFmtId="0" fontId="13" fillId="6" borderId="29" xfId="0" applyFont="1" applyFill="1" applyBorder="1" applyAlignment="1">
      <alignment horizontal="center" vertical="center" wrapText="1"/>
    </xf>
    <xf numFmtId="3" fontId="13" fillId="6" borderId="43" xfId="0" applyNumberFormat="1" applyFont="1" applyFill="1" applyBorder="1" applyAlignment="1">
      <alignment horizontal="center"/>
    </xf>
    <xf numFmtId="3" fontId="13" fillId="6" borderId="13" xfId="0" applyNumberFormat="1" applyFont="1" applyFill="1" applyBorder="1" applyAlignment="1">
      <alignment horizontal="center"/>
    </xf>
    <xf numFmtId="4" fontId="13" fillId="4" borderId="67" xfId="0" applyNumberFormat="1" applyFont="1" applyFill="1" applyBorder="1" applyAlignment="1" applyProtection="1">
      <alignment horizontal="center"/>
      <protection locked="0"/>
    </xf>
    <xf numFmtId="3" fontId="13" fillId="6" borderId="44" xfId="0" applyNumberFormat="1" applyFont="1" applyFill="1" applyBorder="1" applyAlignment="1">
      <alignment horizontal="center"/>
    </xf>
    <xf numFmtId="3" fontId="13" fillId="6" borderId="70" xfId="0" applyNumberFormat="1" applyFont="1" applyFill="1" applyBorder="1" applyAlignment="1">
      <alignment horizontal="center"/>
    </xf>
    <xf numFmtId="3" fontId="11" fillId="6" borderId="15" xfId="0" applyNumberFormat="1" applyFont="1" applyFill="1" applyBorder="1" applyAlignment="1">
      <alignment horizontal="center"/>
    </xf>
    <xf numFmtId="3" fontId="11" fillId="6" borderId="16" xfId="0" applyNumberFormat="1" applyFont="1" applyFill="1" applyBorder="1" applyAlignment="1">
      <alignment horizontal="center"/>
    </xf>
    <xf numFmtId="4" fontId="11" fillId="6" borderId="16" xfId="0" applyNumberFormat="1" applyFont="1" applyFill="1" applyBorder="1" applyAlignment="1">
      <alignment horizontal="center"/>
    </xf>
    <xf numFmtId="3" fontId="11" fillId="6" borderId="29" xfId="0" applyNumberFormat="1" applyFont="1" applyFill="1" applyBorder="1" applyAlignment="1">
      <alignment horizontal="center"/>
    </xf>
    <xf numFmtId="3" fontId="11" fillId="6" borderId="28" xfId="0" applyNumberFormat="1" applyFont="1" applyFill="1" applyBorder="1" applyAlignment="1">
      <alignment horizontal="center"/>
    </xf>
    <xf numFmtId="0" fontId="13" fillId="11" borderId="68" xfId="0" applyFont="1" applyFill="1" applyBorder="1" applyAlignment="1">
      <alignment horizontal="center" vertical="center" wrapText="1"/>
    </xf>
    <xf numFmtId="3" fontId="13" fillId="11" borderId="61" xfId="0" applyNumberFormat="1" applyFont="1" applyFill="1" applyBorder="1" applyAlignment="1" applyProtection="1">
      <alignment horizontal="center"/>
      <protection locked="0"/>
    </xf>
    <xf numFmtId="3" fontId="13" fillId="11" borderId="38" xfId="0" applyNumberFormat="1" applyFont="1" applyFill="1" applyBorder="1" applyAlignment="1" applyProtection="1">
      <alignment horizontal="center"/>
      <protection locked="0"/>
    </xf>
    <xf numFmtId="3" fontId="13" fillId="11" borderId="71" xfId="0" applyNumberFormat="1" applyFont="1" applyFill="1" applyBorder="1" applyAlignment="1" applyProtection="1">
      <alignment horizontal="center"/>
      <protection locked="0"/>
    </xf>
    <xf numFmtId="0" fontId="13" fillId="6" borderId="72" xfId="0" applyFont="1" applyFill="1" applyBorder="1" applyAlignment="1">
      <alignment horizontal="center" vertical="center"/>
    </xf>
    <xf numFmtId="0" fontId="0" fillId="6" borderId="37" xfId="0" applyFont="1" applyFill="1" applyBorder="1"/>
    <xf numFmtId="0" fontId="13" fillId="6" borderId="72" xfId="0" applyFont="1" applyFill="1" applyBorder="1"/>
    <xf numFmtId="0" fontId="61" fillId="26" borderId="33" xfId="0" applyFont="1" applyFill="1" applyBorder="1" applyAlignment="1"/>
    <xf numFmtId="0" fontId="61" fillId="26" borderId="24" xfId="0" applyFont="1" applyFill="1" applyBorder="1" applyAlignment="1"/>
    <xf numFmtId="0" fontId="61" fillId="26" borderId="25" xfId="0" applyFont="1" applyFill="1" applyBorder="1" applyAlignment="1"/>
    <xf numFmtId="0" fontId="29" fillId="26" borderId="24" xfId="0" applyFont="1" applyFill="1" applyBorder="1"/>
    <xf numFmtId="0" fontId="29" fillId="26" borderId="25" xfId="0" applyFont="1" applyFill="1" applyBorder="1"/>
    <xf numFmtId="3" fontId="29" fillId="6" borderId="32" xfId="0" applyNumberFormat="1" applyFont="1" applyFill="1" applyBorder="1" applyAlignment="1">
      <alignment horizontal="center"/>
    </xf>
    <xf numFmtId="0" fontId="23" fillId="6" borderId="0" xfId="0" applyFont="1" applyFill="1" applyProtection="1">
      <protection locked="0" hidden="1"/>
    </xf>
    <xf numFmtId="0" fontId="29" fillId="15" borderId="0" xfId="0" applyFont="1" applyFill="1" applyBorder="1"/>
    <xf numFmtId="0" fontId="29" fillId="6" borderId="0" xfId="0" applyFont="1" applyFill="1" applyBorder="1" applyAlignment="1">
      <alignment horizontal="center"/>
    </xf>
    <xf numFmtId="0" fontId="7" fillId="6" borderId="0" xfId="0" applyFont="1" applyFill="1" applyBorder="1" applyAlignment="1">
      <alignment horizontal="center"/>
    </xf>
    <xf numFmtId="3" fontId="7" fillId="6" borderId="47" xfId="0" applyNumberFormat="1" applyFont="1" applyFill="1" applyBorder="1" applyAlignment="1">
      <alignment horizontal="center" vertical="center" wrapText="1"/>
    </xf>
    <xf numFmtId="3" fontId="7" fillId="6" borderId="50" xfId="0" applyNumberFormat="1" applyFont="1" applyFill="1" applyBorder="1" applyAlignment="1">
      <alignment horizontal="center" vertical="center" wrapText="1"/>
    </xf>
    <xf numFmtId="3" fontId="7" fillId="6" borderId="68" xfId="0" applyNumberFormat="1" applyFont="1" applyFill="1" applyBorder="1" applyAlignment="1">
      <alignment horizontal="center" vertical="center" wrapText="1"/>
    </xf>
    <xf numFmtId="0" fontId="7" fillId="6" borderId="48" xfId="0" applyFont="1" applyFill="1" applyBorder="1" applyAlignment="1" applyProtection="1">
      <alignment horizontal="center" vertical="center" wrapText="1"/>
      <protection locked="0"/>
    </xf>
    <xf numFmtId="0" fontId="7" fillId="6" borderId="62" xfId="0" applyFont="1" applyFill="1" applyBorder="1" applyAlignment="1" applyProtection="1">
      <alignment horizontal="center" vertical="center" wrapText="1"/>
      <protection locked="0"/>
    </xf>
    <xf numFmtId="0" fontId="7" fillId="6" borderId="66" xfId="0" applyFont="1" applyFill="1" applyBorder="1" applyAlignment="1" applyProtection="1">
      <alignment horizontal="center" vertical="center" wrapText="1"/>
      <protection locked="0"/>
    </xf>
    <xf numFmtId="3" fontId="7" fillId="6" borderId="72" xfId="0" applyNumberFormat="1" applyFont="1" applyFill="1" applyBorder="1" applyAlignment="1">
      <alignment horizontal="center" vertical="center"/>
    </xf>
    <xf numFmtId="167" fontId="7" fillId="6" borderId="17" xfId="0" applyNumberFormat="1" applyFont="1" applyFill="1" applyBorder="1" applyAlignment="1">
      <alignment horizontal="center"/>
    </xf>
    <xf numFmtId="0" fontId="7" fillId="12" borderId="19" xfId="0" applyFont="1" applyFill="1" applyBorder="1" applyAlignment="1" applyProtection="1">
      <protection locked="0"/>
    </xf>
    <xf numFmtId="0" fontId="7" fillId="12" borderId="1" xfId="0" applyFont="1" applyFill="1" applyBorder="1" applyAlignment="1" applyProtection="1">
      <protection locked="0"/>
    </xf>
    <xf numFmtId="0" fontId="7" fillId="12" borderId="20" xfId="0" applyFont="1" applyFill="1" applyBorder="1" applyAlignment="1" applyProtection="1">
      <protection locked="0"/>
    </xf>
    <xf numFmtId="167" fontId="7" fillId="6" borderId="14" xfId="0" applyNumberFormat="1" applyFont="1" applyFill="1" applyBorder="1" applyAlignment="1">
      <alignment horizontal="center"/>
    </xf>
    <xf numFmtId="167" fontId="7" fillId="6" borderId="18" xfId="0" applyNumberFormat="1" applyFont="1" applyFill="1" applyBorder="1" applyAlignment="1">
      <alignment horizontal="center"/>
    </xf>
    <xf numFmtId="167" fontId="7" fillId="6" borderId="59" xfId="0" applyNumberFormat="1" applyFont="1" applyFill="1" applyBorder="1" applyAlignment="1">
      <alignment horizontal="center"/>
    </xf>
    <xf numFmtId="167" fontId="7" fillId="6" borderId="1" xfId="0" applyNumberFormat="1" applyFont="1" applyFill="1" applyBorder="1" applyAlignment="1">
      <alignment horizontal="center"/>
    </xf>
    <xf numFmtId="167" fontId="7" fillId="6" borderId="60" xfId="0" applyNumberFormat="1" applyFont="1" applyFill="1" applyBorder="1" applyAlignment="1">
      <alignment horizontal="center"/>
    </xf>
    <xf numFmtId="167" fontId="7" fillId="6" borderId="41" xfId="0" applyNumberFormat="1" applyFont="1" applyFill="1" applyBorder="1" applyAlignment="1">
      <alignment horizontal="center"/>
    </xf>
    <xf numFmtId="167" fontId="7" fillId="6" borderId="13" xfId="0" applyNumberFormat="1" applyFont="1" applyFill="1" applyBorder="1" applyAlignment="1">
      <alignment horizontal="center"/>
    </xf>
    <xf numFmtId="167" fontId="7" fillId="6" borderId="70" xfId="0" applyNumberFormat="1" applyFont="1" applyFill="1" applyBorder="1" applyAlignment="1">
      <alignment horizontal="center"/>
    </xf>
    <xf numFmtId="0" fontId="7" fillId="6" borderId="28" xfId="0" applyFont="1" applyFill="1" applyBorder="1" applyProtection="1">
      <protection locked="0"/>
    </xf>
    <xf numFmtId="3" fontId="7" fillId="6" borderId="25" xfId="0" applyNumberFormat="1" applyFont="1" applyFill="1" applyBorder="1" applyAlignment="1">
      <alignment horizontal="center"/>
    </xf>
    <xf numFmtId="3" fontId="7" fillId="6" borderId="0" xfId="0" applyNumberFormat="1" applyFont="1" applyFill="1"/>
    <xf numFmtId="0" fontId="23" fillId="6" borderId="0" xfId="0" applyFont="1" applyFill="1" applyProtection="1">
      <protection locked="0"/>
    </xf>
    <xf numFmtId="0" fontId="7" fillId="18" borderId="24" xfId="0" applyFont="1" applyFill="1" applyBorder="1" applyProtection="1">
      <protection locked="0"/>
    </xf>
    <xf numFmtId="0" fontId="7" fillId="18" borderId="24" xfId="0" applyFont="1" applyFill="1" applyBorder="1"/>
    <xf numFmtId="0" fontId="7" fillId="6" borderId="37" xfId="0" applyFont="1" applyFill="1" applyBorder="1" applyAlignment="1" applyProtection="1">
      <alignment horizontal="center" vertical="center" wrapText="1"/>
      <protection locked="0"/>
    </xf>
    <xf numFmtId="0" fontId="7" fillId="6" borderId="5" xfId="0" applyFont="1" applyFill="1" applyBorder="1" applyAlignment="1" applyProtection="1">
      <alignment vertical="center" wrapText="1"/>
      <protection locked="0"/>
    </xf>
    <xf numFmtId="0" fontId="7" fillId="6" borderId="5"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left" vertical="center" wrapText="1"/>
      <protection locked="0"/>
    </xf>
    <xf numFmtId="0" fontId="7" fillId="6" borderId="51" xfId="0" applyFont="1" applyFill="1" applyBorder="1" applyAlignment="1" applyProtection="1">
      <alignment horizontal="left" vertical="center" wrapText="1"/>
      <protection locked="0"/>
    </xf>
    <xf numFmtId="0" fontId="7" fillId="6" borderId="0" xfId="0" applyFont="1" applyFill="1" applyBorder="1" applyAlignment="1" applyProtection="1">
      <alignment vertical="center" wrapText="1"/>
      <protection locked="0"/>
    </xf>
    <xf numFmtId="0" fontId="7" fillId="6" borderId="6" xfId="0" applyFont="1" applyFill="1" applyBorder="1" applyAlignment="1" applyProtection="1">
      <alignment horizontal="center" vertical="center" wrapText="1"/>
      <protection locked="0"/>
    </xf>
    <xf numFmtId="0" fontId="7" fillId="6" borderId="42" xfId="0" applyFont="1" applyFill="1" applyBorder="1" applyAlignment="1" applyProtection="1">
      <alignment horizontal="center" vertical="center" wrapText="1"/>
      <protection locked="0"/>
    </xf>
    <xf numFmtId="3" fontId="7" fillId="6" borderId="15" xfId="0" applyNumberFormat="1" applyFont="1" applyFill="1" applyBorder="1" applyAlignment="1">
      <alignment horizontal="center" vertical="center" wrapText="1"/>
    </xf>
    <xf numFmtId="3" fontId="7" fillId="6" borderId="55" xfId="0" applyNumberFormat="1" applyFont="1" applyFill="1" applyBorder="1" applyAlignment="1">
      <alignment horizontal="center" vertical="center" wrapText="1"/>
    </xf>
    <xf numFmtId="3" fontId="7" fillId="6" borderId="24" xfId="0" applyNumberFormat="1" applyFont="1" applyFill="1" applyBorder="1" applyAlignment="1">
      <alignment horizontal="center" vertical="center" wrapText="1"/>
    </xf>
    <xf numFmtId="3" fontId="7" fillId="6" borderId="29" xfId="0" applyNumberFormat="1" applyFont="1" applyFill="1" applyBorder="1" applyAlignment="1">
      <alignment horizontal="center" vertical="center" wrapText="1"/>
    </xf>
    <xf numFmtId="3" fontId="7" fillId="6" borderId="25" xfId="0" applyNumberFormat="1" applyFont="1" applyFill="1" applyBorder="1" applyAlignment="1">
      <alignment horizontal="center" vertical="center" wrapText="1"/>
    </xf>
    <xf numFmtId="3" fontId="7" fillId="6" borderId="25" xfId="0" applyNumberFormat="1" applyFont="1" applyFill="1" applyBorder="1" applyAlignment="1">
      <alignment horizontal="center" vertical="center"/>
    </xf>
    <xf numFmtId="173" fontId="7" fillId="4" borderId="10" xfId="0" applyNumberFormat="1" applyFont="1" applyFill="1" applyBorder="1" applyAlignment="1" applyProtection="1">
      <alignment horizontal="center"/>
      <protection locked="0"/>
    </xf>
    <xf numFmtId="0" fontId="7" fillId="19" borderId="12" xfId="0" applyFont="1" applyFill="1" applyBorder="1" applyAlignment="1" applyProtection="1">
      <alignment horizontal="center"/>
      <protection locked="0"/>
    </xf>
    <xf numFmtId="0" fontId="7" fillId="19" borderId="1" xfId="0" applyFont="1" applyFill="1" applyBorder="1" applyAlignment="1" applyProtection="1">
      <alignment horizontal="center"/>
      <protection locked="0"/>
    </xf>
    <xf numFmtId="167" fontId="7" fillId="6" borderId="7" xfId="0" applyNumberFormat="1" applyFont="1" applyFill="1" applyBorder="1" applyAlignment="1">
      <alignment horizontal="center"/>
    </xf>
    <xf numFmtId="167" fontId="7" fillId="6" borderId="38" xfId="0" applyNumberFormat="1" applyFont="1" applyFill="1" applyBorder="1" applyAlignment="1">
      <alignment horizontal="center"/>
    </xf>
    <xf numFmtId="167" fontId="7" fillId="6" borderId="19" xfId="0" applyNumberFormat="1" applyFont="1" applyFill="1" applyBorder="1" applyAlignment="1">
      <alignment horizontal="center"/>
    </xf>
    <xf numFmtId="167" fontId="7" fillId="6" borderId="20" xfId="0" applyNumberFormat="1" applyFont="1" applyFill="1" applyBorder="1" applyAlignment="1">
      <alignment horizontal="center"/>
    </xf>
    <xf numFmtId="0" fontId="7" fillId="4" borderId="58" xfId="0" applyFont="1" applyFill="1" applyBorder="1" applyProtection="1">
      <protection locked="0"/>
    </xf>
    <xf numFmtId="0" fontId="7" fillId="4" borderId="7" xfId="0" applyFont="1" applyFill="1" applyBorder="1" applyAlignment="1" applyProtection="1">
      <alignment horizontal="center"/>
      <protection locked="0"/>
    </xf>
    <xf numFmtId="172" fontId="7" fillId="4" borderId="7" xfId="0" applyNumberFormat="1" applyFont="1" applyFill="1" applyBorder="1" applyAlignment="1" applyProtection="1">
      <alignment horizontal="center"/>
      <protection locked="0"/>
    </xf>
    <xf numFmtId="4" fontId="7" fillId="4" borderId="8" xfId="0" applyNumberFormat="1" applyFont="1" applyFill="1" applyBorder="1" applyAlignment="1" applyProtection="1">
      <alignment horizontal="center"/>
      <protection locked="0"/>
    </xf>
    <xf numFmtId="173" fontId="7" fillId="4" borderId="7" xfId="0" applyNumberFormat="1" applyFont="1" applyFill="1" applyBorder="1" applyAlignment="1" applyProtection="1">
      <alignment horizontal="center"/>
      <protection locked="0"/>
    </xf>
    <xf numFmtId="0" fontId="7" fillId="19" borderId="9" xfId="0" applyFont="1" applyFill="1" applyBorder="1" applyAlignment="1" applyProtection="1">
      <alignment horizontal="center"/>
      <protection locked="0"/>
    </xf>
    <xf numFmtId="0" fontId="7" fillId="19" borderId="18" xfId="0" applyFont="1" applyFill="1" applyBorder="1" applyAlignment="1" applyProtection="1">
      <alignment horizontal="center"/>
      <protection locked="0"/>
    </xf>
    <xf numFmtId="0" fontId="7" fillId="4" borderId="54" xfId="0" applyFont="1" applyFill="1" applyBorder="1" applyProtection="1">
      <protection locked="0"/>
    </xf>
    <xf numFmtId="0" fontId="7" fillId="4" borderId="10" xfId="0" applyFont="1" applyFill="1" applyBorder="1" applyAlignment="1" applyProtection="1">
      <alignment horizontal="center"/>
      <protection locked="0"/>
    </xf>
    <xf numFmtId="172" fontId="7" fillId="4" borderId="10" xfId="0" applyNumberFormat="1" applyFont="1" applyFill="1" applyBorder="1" applyAlignment="1" applyProtection="1">
      <alignment horizontal="center"/>
      <protection locked="0"/>
    </xf>
    <xf numFmtId="4" fontId="7" fillId="4" borderId="11" xfId="0" applyNumberFormat="1" applyFont="1" applyFill="1" applyBorder="1" applyAlignment="1" applyProtection="1">
      <alignment horizontal="center"/>
      <protection locked="0"/>
    </xf>
    <xf numFmtId="0" fontId="7" fillId="19" borderId="38" xfId="0" applyFont="1" applyFill="1" applyBorder="1" applyAlignment="1" applyProtection="1">
      <alignment horizontal="center"/>
      <protection locked="0"/>
    </xf>
    <xf numFmtId="172" fontId="7" fillId="4" borderId="2" xfId="0" applyNumberFormat="1" applyFont="1" applyFill="1" applyBorder="1" applyAlignment="1" applyProtection="1">
      <alignment horizontal="center"/>
      <protection locked="0"/>
    </xf>
    <xf numFmtId="3" fontId="7" fillId="4" borderId="13" xfId="0" applyNumberFormat="1" applyFont="1" applyFill="1" applyBorder="1" applyAlignment="1" applyProtection="1">
      <alignment horizontal="center"/>
      <protection locked="0"/>
    </xf>
    <xf numFmtId="4" fontId="7" fillId="4" borderId="3" xfId="0" applyNumberFormat="1" applyFont="1" applyFill="1" applyBorder="1" applyAlignment="1" applyProtection="1">
      <alignment horizontal="center"/>
      <protection locked="0"/>
    </xf>
    <xf numFmtId="173" fontId="7" fillId="4" borderId="2" xfId="0" applyNumberFormat="1" applyFont="1" applyFill="1" applyBorder="1" applyAlignment="1" applyProtection="1">
      <alignment horizontal="center"/>
      <protection locked="0"/>
    </xf>
    <xf numFmtId="0" fontId="7" fillId="19" borderId="4" xfId="0" applyFont="1" applyFill="1" applyBorder="1" applyAlignment="1" applyProtection="1">
      <alignment horizontal="center"/>
      <protection locked="0"/>
    </xf>
    <xf numFmtId="0" fontId="7" fillId="19" borderId="71" xfId="0" applyFont="1" applyFill="1" applyBorder="1" applyAlignment="1" applyProtection="1">
      <alignment horizontal="center"/>
      <protection locked="0"/>
    </xf>
    <xf numFmtId="165" fontId="7" fillId="19" borderId="4" xfId="0" applyNumberFormat="1" applyFont="1" applyFill="1" applyBorder="1" applyAlignment="1" applyProtection="1">
      <alignment horizontal="center"/>
      <protection locked="0"/>
    </xf>
    <xf numFmtId="165" fontId="7" fillId="19" borderId="44" xfId="0" applyNumberFormat="1" applyFont="1" applyFill="1" applyBorder="1" applyAlignment="1" applyProtection="1">
      <alignment horizontal="center"/>
      <protection locked="0"/>
    </xf>
    <xf numFmtId="0" fontId="7" fillId="4" borderId="21" xfId="0" applyFont="1" applyFill="1" applyBorder="1" applyProtection="1">
      <protection locked="0"/>
    </xf>
    <xf numFmtId="0" fontId="7" fillId="4" borderId="52" xfId="0" applyFont="1" applyFill="1" applyBorder="1" applyAlignment="1" applyProtection="1">
      <alignment horizontal="center"/>
      <protection locked="0"/>
    </xf>
    <xf numFmtId="0" fontId="7" fillId="4" borderId="26" xfId="0" applyFont="1" applyFill="1" applyBorder="1" applyAlignment="1" applyProtection="1">
      <alignment horizontal="center"/>
      <protection locked="0"/>
    </xf>
    <xf numFmtId="172" fontId="7" fillId="4" borderId="26" xfId="0" applyNumberFormat="1" applyFont="1" applyFill="1" applyBorder="1" applyAlignment="1" applyProtection="1">
      <alignment horizontal="center"/>
      <protection locked="0"/>
    </xf>
    <xf numFmtId="3" fontId="7" fillId="4" borderId="22" xfId="0" applyNumberFormat="1" applyFont="1" applyFill="1" applyBorder="1" applyAlignment="1" applyProtection="1">
      <alignment horizontal="center"/>
      <protection locked="0"/>
    </xf>
    <xf numFmtId="4" fontId="7" fillId="4" borderId="40" xfId="0" applyNumberFormat="1" applyFont="1" applyFill="1" applyBorder="1" applyAlignment="1" applyProtection="1">
      <alignment horizontal="center"/>
      <protection locked="0"/>
    </xf>
    <xf numFmtId="173" fontId="7" fillId="4" borderId="26" xfId="0" applyNumberFormat="1" applyFont="1" applyFill="1" applyBorder="1" applyAlignment="1" applyProtection="1">
      <alignment horizontal="center"/>
      <protection locked="0"/>
    </xf>
    <xf numFmtId="0" fontId="7" fillId="12" borderId="21" xfId="0" applyFont="1" applyFill="1" applyBorder="1" applyAlignment="1" applyProtection="1">
      <protection locked="0"/>
    </xf>
    <xf numFmtId="0" fontId="7" fillId="12" borderId="22" xfId="0" applyFont="1" applyFill="1" applyBorder="1" applyAlignment="1" applyProtection="1">
      <protection locked="0"/>
    </xf>
    <xf numFmtId="0" fontId="7" fillId="12" borderId="23" xfId="0" applyFont="1" applyFill="1" applyBorder="1" applyAlignment="1" applyProtection="1">
      <protection locked="0"/>
    </xf>
    <xf numFmtId="165" fontId="7" fillId="19" borderId="27" xfId="0" applyNumberFormat="1" applyFont="1" applyFill="1" applyBorder="1" applyAlignment="1" applyProtection="1">
      <alignment horizontal="center"/>
      <protection locked="0"/>
    </xf>
    <xf numFmtId="165" fontId="7" fillId="19" borderId="23" xfId="0" applyNumberFormat="1" applyFont="1" applyFill="1" applyBorder="1" applyAlignment="1" applyProtection="1">
      <alignment horizontal="center"/>
      <protection locked="0"/>
    </xf>
    <xf numFmtId="167" fontId="7" fillId="6" borderId="43" xfId="0" applyNumberFormat="1" applyFont="1" applyFill="1" applyBorder="1" applyAlignment="1">
      <alignment horizontal="center"/>
    </xf>
    <xf numFmtId="167" fontId="7" fillId="6" borderId="23" xfId="0" applyNumberFormat="1" applyFont="1" applyFill="1" applyBorder="1" applyAlignment="1">
      <alignment horizontal="center"/>
    </xf>
    <xf numFmtId="167" fontId="7" fillId="6" borderId="44" xfId="0" applyNumberFormat="1" applyFont="1" applyFill="1" applyBorder="1" applyAlignment="1">
      <alignment horizontal="center"/>
    </xf>
    <xf numFmtId="167" fontId="7" fillId="6" borderId="71" xfId="0" applyNumberFormat="1" applyFont="1" applyFill="1" applyBorder="1" applyAlignment="1">
      <alignment horizontal="center"/>
    </xf>
    <xf numFmtId="0" fontId="7" fillId="0" borderId="0" xfId="0" applyFont="1" applyProtection="1">
      <protection locked="0"/>
    </xf>
    <xf numFmtId="0" fontId="7" fillId="6" borderId="0" xfId="0" applyFont="1" applyFill="1" applyAlignment="1" applyProtection="1">
      <alignment horizontal="center"/>
      <protection locked="0"/>
    </xf>
    <xf numFmtId="0" fontId="7" fillId="6" borderId="0" xfId="0" applyFont="1" applyFill="1" applyBorder="1" applyAlignment="1" applyProtection="1">
      <alignment horizontal="center"/>
      <protection locked="0"/>
    </xf>
    <xf numFmtId="3" fontId="7" fillId="6" borderId="39" xfId="0" applyNumberFormat="1" applyFont="1" applyFill="1" applyBorder="1" applyAlignment="1">
      <alignment horizontal="center"/>
    </xf>
    <xf numFmtId="3" fontId="7" fillId="6" borderId="0" xfId="0" applyNumberFormat="1" applyFont="1" applyFill="1" applyBorder="1" applyAlignment="1">
      <alignment horizontal="center"/>
    </xf>
    <xf numFmtId="3" fontId="7" fillId="6" borderId="0" xfId="0" applyNumberFormat="1" applyFont="1" applyFill="1" applyBorder="1"/>
    <xf numFmtId="0" fontId="6" fillId="5" borderId="28" xfId="0" applyFont="1" applyFill="1" applyBorder="1" applyAlignment="1" applyProtection="1">
      <alignment horizontal="center"/>
      <protection locked="0"/>
    </xf>
    <xf numFmtId="0" fontId="7" fillId="6" borderId="33" xfId="0" applyFont="1" applyFill="1" applyBorder="1" applyAlignment="1" applyProtection="1">
      <alignment horizontal="center" vertical="center" wrapText="1"/>
      <protection locked="0"/>
    </xf>
    <xf numFmtId="0" fontId="7" fillId="6" borderId="16" xfId="0" applyFont="1" applyFill="1" applyBorder="1" applyAlignment="1" applyProtection="1">
      <alignment vertical="center" wrapText="1"/>
      <protection locked="0"/>
    </xf>
    <xf numFmtId="0" fontId="7" fillId="6" borderId="16" xfId="0" applyFont="1" applyFill="1" applyBorder="1" applyAlignment="1" applyProtection="1">
      <alignment horizontal="center" vertical="center" wrapText="1"/>
      <protection locked="0"/>
    </xf>
    <xf numFmtId="0" fontId="7" fillId="6" borderId="85" xfId="0" applyFont="1" applyFill="1" applyBorder="1" applyAlignment="1" applyProtection="1">
      <alignment horizontal="left" vertical="center" wrapText="1"/>
      <protection locked="0"/>
    </xf>
    <xf numFmtId="0" fontId="7" fillId="6" borderId="16" xfId="0" applyFont="1" applyFill="1" applyBorder="1" applyAlignment="1" applyProtection="1">
      <alignment horizontal="left" vertical="center" wrapText="1"/>
      <protection locked="0"/>
    </xf>
    <xf numFmtId="0" fontId="7" fillId="6" borderId="29" xfId="0" applyFont="1" applyFill="1" applyBorder="1" applyAlignment="1" applyProtection="1">
      <alignment vertical="center" wrapText="1"/>
      <protection locked="0"/>
    </xf>
    <xf numFmtId="0" fontId="7" fillId="6" borderId="15" xfId="0" applyFont="1" applyFill="1" applyBorder="1" applyAlignment="1" applyProtection="1">
      <alignment horizontal="left" vertical="center" wrapText="1"/>
      <protection locked="0"/>
    </xf>
    <xf numFmtId="0" fontId="7" fillId="6" borderId="85" xfId="0" applyFont="1" applyFill="1" applyBorder="1" applyAlignment="1" applyProtection="1">
      <alignment vertical="center" wrapText="1"/>
      <protection locked="0"/>
    </xf>
    <xf numFmtId="0" fontId="7" fillId="6" borderId="69"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wrapText="1"/>
      <protection locked="0"/>
    </xf>
    <xf numFmtId="0" fontId="7" fillId="6" borderId="68" xfId="0" applyFont="1" applyFill="1" applyBorder="1" applyAlignment="1" applyProtection="1">
      <alignment horizontal="center" vertical="center" wrapText="1"/>
      <protection locked="0"/>
    </xf>
    <xf numFmtId="0" fontId="7" fillId="6" borderId="0" xfId="0" applyFont="1" applyFill="1" applyBorder="1" applyAlignment="1">
      <alignment horizontal="center" vertical="center" wrapText="1"/>
    </xf>
    <xf numFmtId="3" fontId="7" fillId="6" borderId="28" xfId="0" applyNumberFormat="1" applyFont="1" applyFill="1" applyBorder="1" applyAlignment="1">
      <alignment horizontal="center" vertical="center"/>
    </xf>
    <xf numFmtId="0" fontId="7" fillId="4" borderId="87" xfId="0" applyFont="1" applyFill="1" applyBorder="1" applyAlignment="1" applyProtection="1">
      <alignment horizontal="center"/>
      <protection locked="0"/>
    </xf>
    <xf numFmtId="167" fontId="7" fillId="4" borderId="7" xfId="0" applyNumberFormat="1" applyFont="1" applyFill="1" applyBorder="1" applyAlignment="1" applyProtection="1">
      <alignment horizontal="center"/>
      <protection locked="0"/>
    </xf>
    <xf numFmtId="4" fontId="7" fillId="4" borderId="18" xfId="0" applyNumberFormat="1" applyFont="1" applyFill="1" applyBorder="1" applyAlignment="1" applyProtection="1">
      <alignment horizontal="center"/>
      <protection locked="0"/>
    </xf>
    <xf numFmtId="0" fontId="7" fillId="4" borderId="17" xfId="0" applyFont="1" applyFill="1" applyBorder="1" applyAlignment="1" applyProtection="1">
      <alignment horizontal="center"/>
      <protection locked="0"/>
    </xf>
    <xf numFmtId="0" fontId="7" fillId="4" borderId="9" xfId="0" applyFont="1" applyFill="1" applyBorder="1" applyAlignment="1" applyProtection="1">
      <alignment horizontal="center"/>
      <protection locked="0"/>
    </xf>
    <xf numFmtId="0" fontId="7" fillId="4" borderId="8" xfId="0" applyFont="1" applyFill="1" applyBorder="1" applyAlignment="1" applyProtection="1">
      <alignment horizontal="center"/>
      <protection locked="0"/>
    </xf>
    <xf numFmtId="0" fontId="7" fillId="12" borderId="60" xfId="0" applyFont="1" applyFill="1" applyBorder="1" applyAlignment="1" applyProtection="1">
      <protection locked="0"/>
    </xf>
    <xf numFmtId="0" fontId="7" fillId="19" borderId="61" xfId="0" applyFont="1" applyFill="1" applyBorder="1" applyAlignment="1" applyProtection="1">
      <alignment horizontal="center"/>
      <protection locked="0"/>
    </xf>
    <xf numFmtId="167" fontId="7" fillId="4" borderId="10" xfId="0" applyNumberFormat="1" applyFont="1" applyFill="1" applyBorder="1" applyAlignment="1" applyProtection="1">
      <alignment horizontal="center"/>
      <protection locked="0"/>
    </xf>
    <xf numFmtId="0" fontId="7" fillId="4" borderId="19" xfId="0" applyFont="1" applyFill="1" applyBorder="1" applyAlignment="1" applyProtection="1">
      <alignment horizontal="center"/>
      <protection locked="0"/>
    </xf>
    <xf numFmtId="0" fontId="7" fillId="4" borderId="11" xfId="0" applyFont="1" applyFill="1" applyBorder="1" applyAlignment="1" applyProtection="1">
      <alignment horizontal="center"/>
      <protection locked="0"/>
    </xf>
    <xf numFmtId="167" fontId="7" fillId="4" borderId="2" xfId="0" applyNumberFormat="1" applyFont="1" applyFill="1" applyBorder="1" applyAlignment="1" applyProtection="1">
      <alignment horizontal="center"/>
      <protection locked="0"/>
    </xf>
    <xf numFmtId="0" fontId="7" fillId="4" borderId="44" xfId="0" applyFont="1" applyFill="1" applyBorder="1" applyAlignment="1" applyProtection="1">
      <alignment horizontal="center"/>
      <protection locked="0"/>
    </xf>
    <xf numFmtId="0" fontId="7" fillId="4" borderId="43" xfId="0" applyFont="1" applyFill="1" applyBorder="1" applyAlignment="1" applyProtection="1">
      <alignment horizontal="center"/>
      <protection locked="0"/>
    </xf>
    <xf numFmtId="0" fontId="7" fillId="4" borderId="4"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7" fillId="4" borderId="63" xfId="0" applyFont="1" applyFill="1" applyBorder="1" applyProtection="1">
      <protection locked="0"/>
    </xf>
    <xf numFmtId="167" fontId="7" fillId="4" borderId="26" xfId="0" applyNumberFormat="1" applyFont="1" applyFill="1" applyBorder="1" applyAlignment="1" applyProtection="1">
      <alignment horizontal="center"/>
      <protection locked="0"/>
    </xf>
    <xf numFmtId="0" fontId="7" fillId="4" borderId="23" xfId="0" applyFont="1" applyFill="1" applyBorder="1" applyAlignment="1" applyProtection="1">
      <alignment horizontal="center"/>
      <protection locked="0"/>
    </xf>
    <xf numFmtId="0" fontId="7" fillId="4" borderId="21" xfId="0" applyFont="1" applyFill="1" applyBorder="1" applyAlignment="1" applyProtection="1">
      <alignment horizontal="center"/>
      <protection locked="0"/>
    </xf>
    <xf numFmtId="0" fontId="7" fillId="4" borderId="27" xfId="0" applyFont="1" applyFill="1" applyBorder="1" applyAlignment="1" applyProtection="1">
      <alignment horizontal="center"/>
      <protection locked="0"/>
    </xf>
    <xf numFmtId="0" fontId="7" fillId="4" borderId="40" xfId="0" applyFont="1" applyFill="1" applyBorder="1" applyAlignment="1" applyProtection="1">
      <alignment horizontal="center"/>
      <protection locked="0"/>
    </xf>
    <xf numFmtId="0" fontId="7" fillId="12" borderId="86" xfId="0" applyFont="1" applyFill="1" applyBorder="1" applyAlignment="1" applyProtection="1">
      <protection locked="0"/>
    </xf>
    <xf numFmtId="0" fontId="7" fillId="19" borderId="27" xfId="0" applyFont="1" applyFill="1" applyBorder="1" applyAlignment="1" applyProtection="1">
      <alignment horizontal="center"/>
      <protection locked="0"/>
    </xf>
    <xf numFmtId="0" fontId="7" fillId="19" borderId="64" xfId="0" applyFont="1" applyFill="1" applyBorder="1" applyAlignment="1" applyProtection="1">
      <alignment horizontal="center"/>
      <protection locked="0"/>
    </xf>
    <xf numFmtId="165" fontId="7" fillId="6" borderId="0" xfId="0" applyNumberFormat="1" applyFont="1" applyFill="1" applyBorder="1" applyAlignment="1" applyProtection="1">
      <alignment horizontal="center"/>
      <protection locked="0"/>
    </xf>
    <xf numFmtId="165" fontId="7" fillId="6" borderId="0" xfId="0" applyNumberFormat="1" applyFont="1" applyFill="1" applyBorder="1"/>
    <xf numFmtId="0" fontId="7" fillId="9" borderId="28" xfId="0" applyFont="1" applyFill="1" applyBorder="1" applyAlignment="1" applyProtection="1">
      <alignment wrapText="1"/>
      <protection locked="0"/>
    </xf>
    <xf numFmtId="0" fontId="6" fillId="6" borderId="0" xfId="0" applyFont="1" applyFill="1" applyBorder="1" applyProtection="1">
      <protection locked="0"/>
    </xf>
    <xf numFmtId="0" fontId="7" fillId="11" borderId="24" xfId="0" applyFont="1" applyFill="1" applyBorder="1" applyProtection="1">
      <protection locked="0"/>
    </xf>
    <xf numFmtId="0" fontId="7" fillId="11" borderId="24" xfId="0" applyFont="1" applyFill="1" applyBorder="1"/>
    <xf numFmtId="0" fontId="7" fillId="6" borderId="85" xfId="0" applyFont="1" applyFill="1" applyBorder="1" applyAlignment="1" applyProtection="1">
      <alignment horizontal="center" vertical="center" wrapText="1"/>
      <protection locked="0"/>
    </xf>
    <xf numFmtId="0" fontId="7" fillId="6" borderId="0" xfId="0" applyFont="1" applyFill="1" applyAlignment="1" applyProtection="1">
      <alignment vertical="center"/>
      <protection locked="0"/>
    </xf>
    <xf numFmtId="0" fontId="7" fillId="6" borderId="0" xfId="0" applyFont="1" applyFill="1" applyAlignment="1">
      <alignment vertical="center"/>
    </xf>
    <xf numFmtId="4" fontId="7" fillId="4" borderId="87" xfId="0" applyNumberFormat="1" applyFont="1" applyFill="1" applyBorder="1" applyAlignment="1" applyProtection="1">
      <alignment horizontal="center"/>
      <protection locked="0"/>
    </xf>
    <xf numFmtId="4" fontId="7" fillId="4" borderId="14" xfId="0" applyNumberFormat="1" applyFont="1" applyFill="1" applyBorder="1" applyAlignment="1" applyProtection="1">
      <alignment horizontal="center"/>
      <protection locked="0"/>
    </xf>
    <xf numFmtId="4" fontId="7" fillId="4" borderId="7" xfId="0" applyNumberFormat="1" applyFont="1" applyFill="1" applyBorder="1" applyAlignment="1" applyProtection="1">
      <alignment horizontal="center"/>
      <protection locked="0"/>
    </xf>
    <xf numFmtId="0" fontId="7" fillId="19" borderId="67" xfId="0" applyFont="1" applyFill="1" applyBorder="1" applyAlignment="1" applyProtection="1">
      <alignment horizontal="center"/>
      <protection locked="0"/>
    </xf>
    <xf numFmtId="0" fontId="7" fillId="19" borderId="36" xfId="0" applyFont="1" applyFill="1" applyBorder="1" applyAlignment="1" applyProtection="1">
      <alignment horizontal="center"/>
      <protection locked="0"/>
    </xf>
    <xf numFmtId="167" fontId="7" fillId="6" borderId="61" xfId="0" applyNumberFormat="1" applyFont="1" applyFill="1" applyBorder="1" applyAlignment="1">
      <alignment horizontal="center"/>
    </xf>
    <xf numFmtId="4" fontId="7" fillId="4" borderId="10" xfId="0" applyNumberFormat="1" applyFont="1" applyFill="1" applyBorder="1" applyAlignment="1" applyProtection="1">
      <alignment horizontal="center"/>
      <protection locked="0"/>
    </xf>
    <xf numFmtId="4" fontId="7" fillId="4" borderId="2" xfId="0" applyNumberFormat="1" applyFont="1" applyFill="1" applyBorder="1" applyAlignment="1" applyProtection="1">
      <alignment horizontal="center"/>
      <protection locked="0"/>
    </xf>
    <xf numFmtId="165" fontId="7" fillId="19" borderId="13" xfId="0" applyNumberFormat="1" applyFont="1" applyFill="1" applyBorder="1" applyAlignment="1" applyProtection="1">
      <alignment horizontal="center"/>
      <protection locked="0"/>
    </xf>
    <xf numFmtId="4" fontId="7" fillId="4" borderId="26" xfId="0" applyNumberFormat="1" applyFont="1" applyFill="1" applyBorder="1" applyAlignment="1" applyProtection="1">
      <alignment horizontal="center"/>
      <protection locked="0"/>
    </xf>
    <xf numFmtId="4" fontId="7" fillId="4" borderId="22" xfId="0" applyNumberFormat="1" applyFont="1" applyFill="1" applyBorder="1" applyAlignment="1" applyProtection="1">
      <alignment horizontal="center"/>
      <protection locked="0"/>
    </xf>
    <xf numFmtId="165" fontId="7" fillId="19" borderId="22" xfId="0" applyNumberFormat="1" applyFont="1" applyFill="1" applyBorder="1" applyAlignment="1" applyProtection="1">
      <alignment horizontal="center"/>
      <protection locked="0"/>
    </xf>
    <xf numFmtId="0" fontId="7" fillId="9" borderId="28" xfId="0" applyFont="1" applyFill="1" applyBorder="1" applyProtection="1">
      <protection locked="0"/>
    </xf>
    <xf numFmtId="0" fontId="6" fillId="15" borderId="24" xfId="0" applyFont="1" applyFill="1" applyBorder="1" applyAlignment="1" applyProtection="1">
      <alignment horizontal="center"/>
      <protection locked="0"/>
    </xf>
    <xf numFmtId="0" fontId="6" fillId="15" borderId="24" xfId="0" applyFont="1" applyFill="1" applyBorder="1" applyAlignment="1">
      <alignment horizontal="center"/>
    </xf>
    <xf numFmtId="3" fontId="7" fillId="15" borderId="25" xfId="0" applyNumberFormat="1" applyFont="1" applyFill="1" applyBorder="1" applyAlignment="1">
      <alignment horizontal="center"/>
    </xf>
    <xf numFmtId="0" fontId="7" fillId="6" borderId="48" xfId="0" applyFont="1" applyFill="1" applyBorder="1" applyProtection="1">
      <protection locked="0"/>
    </xf>
    <xf numFmtId="0" fontId="6" fillId="6" borderId="62" xfId="0" applyFont="1" applyFill="1" applyBorder="1" applyAlignment="1" applyProtection="1">
      <alignment horizontal="center"/>
      <protection locked="0"/>
    </xf>
    <xf numFmtId="0" fontId="57" fillId="6" borderId="62" xfId="0" applyFont="1" applyFill="1" applyBorder="1" applyAlignment="1" applyProtection="1">
      <alignment horizontal="center"/>
      <protection locked="0"/>
    </xf>
    <xf numFmtId="0" fontId="6" fillId="6" borderId="39" xfId="0" applyFont="1" applyFill="1" applyBorder="1" applyAlignment="1" applyProtection="1">
      <alignment horizontal="center"/>
      <protection locked="0"/>
    </xf>
    <xf numFmtId="0" fontId="6" fillId="6" borderId="41" xfId="0" applyFont="1" applyFill="1" applyBorder="1" applyAlignment="1" applyProtection="1">
      <alignment horizontal="center"/>
      <protection locked="0"/>
    </xf>
    <xf numFmtId="0" fontId="6" fillId="6" borderId="51" xfId="0" applyFont="1" applyFill="1" applyBorder="1" applyAlignment="1" applyProtection="1">
      <alignment horizontal="center"/>
      <protection locked="0"/>
    </xf>
    <xf numFmtId="0" fontId="6" fillId="6" borderId="65" xfId="0" applyFont="1" applyFill="1" applyBorder="1" applyAlignment="1" applyProtection="1">
      <alignment horizontal="center"/>
      <protection locked="0"/>
    </xf>
    <xf numFmtId="0" fontId="7" fillId="6" borderId="0" xfId="0" applyFont="1" applyFill="1" applyBorder="1" applyAlignment="1" applyProtection="1">
      <alignment horizontal="center" vertical="center" wrapText="1"/>
      <protection locked="0"/>
    </xf>
    <xf numFmtId="3" fontId="7" fillId="6" borderId="48" xfId="0" applyNumberFormat="1" applyFont="1" applyFill="1" applyBorder="1"/>
    <xf numFmtId="3" fontId="7" fillId="6" borderId="62" xfId="0" applyNumberFormat="1" applyFont="1" applyFill="1" applyBorder="1"/>
    <xf numFmtId="3" fontId="7" fillId="6" borderId="57" xfId="0" applyNumberFormat="1" applyFont="1" applyFill="1" applyBorder="1"/>
    <xf numFmtId="3" fontId="7" fillId="6" borderId="56" xfId="0" applyNumberFormat="1" applyFont="1" applyFill="1" applyBorder="1"/>
    <xf numFmtId="3" fontId="7" fillId="6" borderId="66" xfId="0" applyNumberFormat="1" applyFont="1" applyFill="1" applyBorder="1"/>
    <xf numFmtId="3" fontId="7" fillId="6" borderId="69" xfId="0" applyNumberFormat="1" applyFont="1" applyFill="1" applyBorder="1"/>
    <xf numFmtId="0" fontId="7" fillId="6" borderId="47"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left" vertical="center" wrapText="1"/>
      <protection locked="0"/>
    </xf>
    <xf numFmtId="0" fontId="7" fillId="6" borderId="49" xfId="0" applyFont="1" applyFill="1" applyBorder="1" applyAlignment="1" applyProtection="1">
      <alignment horizontal="center" vertical="center" wrapText="1"/>
      <protection locked="0"/>
    </xf>
    <xf numFmtId="0" fontId="7" fillId="6" borderId="41" xfId="0" applyFont="1" applyFill="1" applyBorder="1" applyAlignment="1" applyProtection="1">
      <alignment horizontal="center" vertical="center" wrapText="1"/>
      <protection locked="0"/>
    </xf>
    <xf numFmtId="0" fontId="7" fillId="4" borderId="19" xfId="0" applyFont="1" applyFill="1" applyBorder="1" applyProtection="1">
      <protection locked="0"/>
    </xf>
    <xf numFmtId="0" fontId="7" fillId="4" borderId="9" xfId="0" applyFont="1" applyFill="1" applyBorder="1" applyAlignment="1" applyProtection="1">
      <protection locked="0"/>
    </xf>
    <xf numFmtId="0" fontId="6" fillId="4" borderId="8" xfId="0" quotePrefix="1" applyFont="1" applyFill="1" applyBorder="1" applyAlignment="1" applyProtection="1">
      <protection locked="0"/>
    </xf>
    <xf numFmtId="0" fontId="7" fillId="19" borderId="67" xfId="0" applyFont="1" applyFill="1" applyBorder="1" applyAlignment="1" applyProtection="1">
      <protection locked="0"/>
    </xf>
    <xf numFmtId="0" fontId="7" fillId="19" borderId="36" xfId="0" applyFont="1" applyFill="1" applyBorder="1" applyAlignment="1" applyProtection="1">
      <protection locked="0"/>
    </xf>
    <xf numFmtId="0" fontId="7" fillId="6" borderId="0" xfId="0" applyFont="1" applyFill="1" applyBorder="1" applyAlignment="1" applyProtection="1">
      <protection locked="0"/>
    </xf>
    <xf numFmtId="167" fontId="7" fillId="6" borderId="9" xfId="0" applyNumberFormat="1" applyFont="1" applyFill="1" applyBorder="1" applyAlignment="1">
      <alignment horizontal="center"/>
    </xf>
    <xf numFmtId="167" fontId="7" fillId="6" borderId="0" xfId="0" applyNumberFormat="1" applyFont="1" applyFill="1"/>
    <xf numFmtId="0" fontId="7" fillId="19" borderId="9" xfId="0" applyFont="1" applyFill="1" applyBorder="1" applyAlignment="1" applyProtection="1">
      <protection locked="0"/>
    </xf>
    <xf numFmtId="0" fontId="7" fillId="19" borderId="61" xfId="0" applyFont="1" applyFill="1" applyBorder="1" applyAlignment="1" applyProtection="1">
      <protection locked="0"/>
    </xf>
    <xf numFmtId="0" fontId="7" fillId="4" borderId="12" xfId="0" applyFont="1" applyFill="1" applyBorder="1" applyAlignment="1" applyProtection="1">
      <protection locked="0"/>
    </xf>
    <xf numFmtId="0" fontId="7" fillId="4" borderId="11" xfId="0" applyFont="1" applyFill="1" applyBorder="1" applyAlignment="1" applyProtection="1">
      <protection locked="0"/>
    </xf>
    <xf numFmtId="0" fontId="7" fillId="19" borderId="12" xfId="0" applyFont="1" applyFill="1" applyBorder="1" applyAlignment="1" applyProtection="1">
      <protection locked="0"/>
    </xf>
    <xf numFmtId="0" fontId="7" fillId="19" borderId="38" xfId="0" applyFont="1" applyFill="1" applyBorder="1" applyAlignment="1" applyProtection="1">
      <protection locked="0"/>
    </xf>
    <xf numFmtId="0" fontId="7" fillId="4" borderId="4" xfId="0" applyFont="1" applyFill="1" applyBorder="1" applyAlignment="1" applyProtection="1">
      <protection locked="0"/>
    </xf>
    <xf numFmtId="0" fontId="7" fillId="4" borderId="3" xfId="0" applyFont="1" applyFill="1" applyBorder="1" applyAlignment="1" applyProtection="1">
      <protection locked="0"/>
    </xf>
    <xf numFmtId="0" fontId="7" fillId="19" borderId="4" xfId="0" applyFont="1" applyFill="1" applyBorder="1" applyAlignment="1" applyProtection="1">
      <protection locked="0"/>
    </xf>
    <xf numFmtId="0" fontId="7" fillId="19" borderId="71" xfId="0" applyFont="1" applyFill="1" applyBorder="1" applyAlignment="1" applyProtection="1">
      <protection locked="0"/>
    </xf>
    <xf numFmtId="0" fontId="7" fillId="4" borderId="27" xfId="0" applyFont="1" applyFill="1" applyBorder="1" applyAlignment="1" applyProtection="1">
      <protection locked="0"/>
    </xf>
    <xf numFmtId="0" fontId="7" fillId="4" borderId="40" xfId="0" applyFont="1" applyFill="1" applyBorder="1" applyAlignment="1" applyProtection="1">
      <protection locked="0"/>
    </xf>
    <xf numFmtId="165" fontId="7" fillId="19" borderId="27" xfId="0" applyNumberFormat="1" applyFont="1" applyFill="1" applyBorder="1" applyAlignment="1" applyProtection="1">
      <protection locked="0"/>
    </xf>
    <xf numFmtId="165" fontId="7" fillId="19" borderId="22" xfId="0" applyNumberFormat="1" applyFont="1" applyFill="1" applyBorder="1" applyAlignment="1" applyProtection="1">
      <protection locked="0"/>
    </xf>
    <xf numFmtId="165" fontId="7" fillId="19" borderId="23" xfId="0" applyNumberFormat="1" applyFont="1" applyFill="1" applyBorder="1" applyAlignment="1" applyProtection="1">
      <protection locked="0"/>
    </xf>
    <xf numFmtId="165" fontId="7" fillId="6" borderId="0" xfId="0" applyNumberFormat="1" applyFont="1" applyFill="1" applyBorder="1" applyAlignment="1" applyProtection="1">
      <protection locked="0"/>
    </xf>
    <xf numFmtId="165" fontId="7" fillId="6" borderId="0" xfId="0" applyNumberFormat="1" applyFont="1" applyFill="1" applyBorder="1" applyAlignment="1"/>
    <xf numFmtId="0" fontId="7" fillId="6" borderId="39" xfId="0" applyFont="1" applyFill="1" applyBorder="1" applyAlignment="1">
      <alignment horizontal="center"/>
    </xf>
    <xf numFmtId="0" fontId="60" fillId="6" borderId="0" xfId="0" applyFont="1" applyFill="1" applyBorder="1"/>
    <xf numFmtId="0" fontId="6" fillId="6" borderId="0" xfId="0" applyFont="1" applyFill="1"/>
    <xf numFmtId="0" fontId="29" fillId="4" borderId="31" xfId="0" applyFont="1" applyFill="1" applyBorder="1"/>
    <xf numFmtId="4" fontId="29" fillId="4" borderId="31" xfId="0" applyNumberFormat="1" applyFont="1" applyFill="1" applyBorder="1" applyAlignment="1" applyProtection="1">
      <alignment horizontal="center"/>
      <protection locked="0"/>
    </xf>
    <xf numFmtId="0" fontId="29" fillId="4" borderId="87" xfId="0" applyFont="1" applyFill="1" applyBorder="1"/>
    <xf numFmtId="0" fontId="29" fillId="4" borderId="32" xfId="0" applyFont="1" applyFill="1" applyBorder="1"/>
    <xf numFmtId="0" fontId="29" fillId="4" borderId="22" xfId="0" applyFont="1" applyFill="1" applyBorder="1"/>
    <xf numFmtId="0" fontId="29" fillId="4" borderId="26" xfId="0" applyFont="1" applyFill="1" applyBorder="1"/>
    <xf numFmtId="0" fontId="29" fillId="4" borderId="23" xfId="0" applyFont="1" applyFill="1" applyBorder="1"/>
    <xf numFmtId="167" fontId="7" fillId="4" borderId="17" xfId="0" applyNumberFormat="1" applyFont="1" applyFill="1" applyBorder="1" applyAlignment="1">
      <alignment horizontal="center"/>
    </xf>
    <xf numFmtId="3" fontId="6" fillId="15" borderId="33" xfId="0" applyNumberFormat="1" applyFont="1" applyFill="1" applyBorder="1" applyAlignment="1">
      <alignment horizontal="center"/>
    </xf>
    <xf numFmtId="3" fontId="6" fillId="15" borderId="24" xfId="0" applyNumberFormat="1" applyFont="1" applyFill="1" applyBorder="1" applyAlignment="1">
      <alignment horizontal="center"/>
    </xf>
    <xf numFmtId="3" fontId="6" fillId="15" borderId="25" xfId="0" applyNumberFormat="1" applyFont="1" applyFill="1" applyBorder="1" applyAlignment="1">
      <alignment horizontal="center"/>
    </xf>
    <xf numFmtId="3" fontId="7" fillId="15" borderId="25" xfId="0" applyNumberFormat="1" applyFont="1" applyFill="1" applyBorder="1" applyAlignment="1">
      <alignment horizontal="center"/>
    </xf>
    <xf numFmtId="0" fontId="6" fillId="15" borderId="24" xfId="0" applyFont="1" applyFill="1" applyBorder="1" applyAlignment="1" applyProtection="1">
      <alignment horizontal="center"/>
      <protection locked="0"/>
    </xf>
    <xf numFmtId="0" fontId="7" fillId="6" borderId="0" xfId="0" applyFont="1" applyFill="1" applyBorder="1" applyAlignment="1">
      <alignment horizontal="center"/>
    </xf>
    <xf numFmtId="0" fontId="7" fillId="6" borderId="69" xfId="0" applyFont="1" applyFill="1" applyBorder="1" applyAlignment="1" applyProtection="1">
      <alignment horizontal="center" vertical="center" wrapText="1"/>
      <protection locked="0"/>
    </xf>
    <xf numFmtId="4" fontId="29" fillId="4" borderId="13" xfId="0" applyNumberFormat="1" applyFont="1" applyFill="1" applyBorder="1" applyAlignment="1" applyProtection="1">
      <alignment horizontal="center"/>
      <protection locked="0"/>
    </xf>
    <xf numFmtId="4" fontId="29" fillId="6" borderId="0" xfId="0" applyNumberFormat="1" applyFont="1" applyFill="1" applyBorder="1" applyAlignment="1" applyProtection="1">
      <alignment horizontal="center"/>
      <protection locked="0"/>
    </xf>
    <xf numFmtId="0" fontId="29" fillId="6" borderId="0" xfId="0" applyFont="1" applyFill="1" applyBorder="1" applyAlignment="1" applyProtection="1">
      <alignment horizontal="center"/>
      <protection locked="0"/>
    </xf>
    <xf numFmtId="0" fontId="29" fillId="4" borderId="1" xfId="0" applyFont="1" applyFill="1" applyBorder="1" applyAlignment="1" applyProtection="1">
      <alignment horizontal="center"/>
      <protection locked="0"/>
    </xf>
    <xf numFmtId="0" fontId="29" fillId="4" borderId="13" xfId="0" applyFont="1" applyFill="1" applyBorder="1"/>
    <xf numFmtId="0" fontId="29" fillId="4" borderId="13" xfId="0" applyFont="1" applyFill="1" applyBorder="1" applyAlignment="1" applyProtection="1">
      <alignment horizontal="center"/>
      <protection locked="0"/>
    </xf>
    <xf numFmtId="0" fontId="29" fillId="4" borderId="2" xfId="0" applyFont="1" applyFill="1" applyBorder="1"/>
    <xf numFmtId="0" fontId="29" fillId="4" borderId="44" xfId="0" applyFont="1" applyFill="1" applyBorder="1"/>
    <xf numFmtId="0" fontId="29" fillId="4" borderId="1" xfId="0" applyFont="1" applyFill="1" applyBorder="1"/>
    <xf numFmtId="0" fontId="21" fillId="0" borderId="0" xfId="0" applyFont="1"/>
    <xf numFmtId="0" fontId="29" fillId="4" borderId="14" xfId="0" applyFont="1" applyFill="1" applyBorder="1"/>
    <xf numFmtId="0" fontId="29" fillId="4" borderId="14" xfId="0" applyFont="1" applyFill="1" applyBorder="1" applyAlignment="1" applyProtection="1">
      <alignment horizontal="center"/>
      <protection locked="0"/>
    </xf>
    <xf numFmtId="4" fontId="29" fillId="4" borderId="14" xfId="0" applyNumberFormat="1" applyFont="1" applyFill="1" applyBorder="1" applyAlignment="1" applyProtection="1">
      <alignment horizontal="center"/>
      <protection locked="0"/>
    </xf>
    <xf numFmtId="0" fontId="31" fillId="6" borderId="48" xfId="0" applyFont="1" applyFill="1" applyBorder="1"/>
    <xf numFmtId="0" fontId="8" fillId="6" borderId="56" xfId="0" applyFont="1" applyFill="1" applyBorder="1" applyAlignment="1" applyProtection="1">
      <alignment horizontal="left" vertical="center" wrapText="1"/>
      <protection locked="0"/>
    </xf>
    <xf numFmtId="0" fontId="6" fillId="5" borderId="62" xfId="0" applyFont="1" applyFill="1" applyBorder="1" applyAlignment="1">
      <alignment horizontal="center"/>
    </xf>
    <xf numFmtId="0" fontId="6" fillId="5" borderId="56" xfId="0" applyFont="1" applyFill="1" applyBorder="1" applyAlignment="1">
      <alignment horizontal="center"/>
    </xf>
    <xf numFmtId="0" fontId="6" fillId="5" borderId="88" xfId="0" applyFont="1" applyFill="1" applyBorder="1" applyAlignment="1">
      <alignment horizontal="center"/>
    </xf>
    <xf numFmtId="0" fontId="31" fillId="5" borderId="57" xfId="0" applyFont="1" applyFill="1" applyBorder="1"/>
    <xf numFmtId="0" fontId="6" fillId="6" borderId="0" xfId="0" applyFont="1" applyFill="1" applyBorder="1" applyAlignment="1">
      <alignment vertical="top"/>
    </xf>
    <xf numFmtId="0" fontId="7" fillId="6" borderId="0" xfId="0" applyFont="1" applyFill="1" applyBorder="1" applyAlignment="1">
      <alignment wrapText="1"/>
    </xf>
    <xf numFmtId="0" fontId="7" fillId="6" borderId="0" xfId="0" applyFont="1" applyFill="1" applyBorder="1" applyAlignment="1" applyProtection="1">
      <alignment horizontal="left" vertical="center" wrapText="1"/>
      <protection locked="0"/>
    </xf>
    <xf numFmtId="0" fontId="31" fillId="6" borderId="15" xfId="0" applyFont="1" applyFill="1" applyBorder="1" applyAlignment="1">
      <alignment horizontal="left"/>
    </xf>
    <xf numFmtId="0" fontId="8" fillId="6" borderId="16" xfId="0" applyFont="1" applyFill="1" applyBorder="1" applyAlignment="1" applyProtection="1">
      <alignment horizontal="left" vertical="center" wrapText="1"/>
      <protection locked="0"/>
    </xf>
    <xf numFmtId="0" fontId="6" fillId="5" borderId="16" xfId="0" applyFont="1" applyFill="1" applyBorder="1" applyAlignment="1">
      <alignment horizontal="center"/>
    </xf>
    <xf numFmtId="0" fontId="31" fillId="5" borderId="29" xfId="0" applyFont="1" applyFill="1" applyBorder="1"/>
    <xf numFmtId="0" fontId="23" fillId="4" borderId="1" xfId="0" applyFont="1" applyFill="1" applyBorder="1" applyAlignment="1" applyProtection="1">
      <alignment horizontal="center"/>
      <protection locked="0"/>
    </xf>
    <xf numFmtId="0" fontId="29" fillId="4" borderId="17" xfId="0" applyFont="1" applyFill="1" applyBorder="1" applyAlignment="1">
      <alignment horizontal="center"/>
    </xf>
    <xf numFmtId="0" fontId="29" fillId="4" borderId="43" xfId="0" applyFont="1" applyFill="1" applyBorder="1" applyAlignment="1">
      <alignment horizontal="center"/>
    </xf>
    <xf numFmtId="0" fontId="29" fillId="4" borderId="21" xfId="0" applyFont="1" applyFill="1" applyBorder="1" applyAlignment="1">
      <alignment horizontal="center"/>
    </xf>
    <xf numFmtId="0" fontId="7" fillId="4" borderId="13" xfId="0" applyFont="1" applyFill="1" applyBorder="1" applyProtection="1">
      <protection locked="0"/>
    </xf>
    <xf numFmtId="0" fontId="11" fillId="0" borderId="45" xfId="0" applyFont="1" applyBorder="1" applyAlignment="1">
      <alignment horizontal="center" vertical="center"/>
    </xf>
    <xf numFmtId="0" fontId="11" fillId="0" borderId="37" xfId="0" applyFont="1" applyBorder="1" applyAlignment="1">
      <alignment horizontal="center" vertical="center"/>
    </xf>
    <xf numFmtId="0" fontId="11" fillId="0" borderId="46" xfId="0" applyFont="1" applyBorder="1" applyAlignment="1">
      <alignment horizontal="center" vertical="center"/>
    </xf>
    <xf numFmtId="0" fontId="26" fillId="0" borderId="33" xfId="0" applyFont="1" applyBorder="1" applyAlignment="1">
      <alignment horizontal="center"/>
    </xf>
    <xf numFmtId="0" fontId="26" fillId="0" borderId="25" xfId="0" applyFont="1" applyBorder="1" applyAlignment="1">
      <alignment horizontal="center"/>
    </xf>
    <xf numFmtId="0" fontId="15" fillId="6" borderId="34" xfId="0" applyFont="1" applyFill="1" applyBorder="1" applyAlignment="1" applyProtection="1">
      <alignment horizontal="center" wrapText="1"/>
    </xf>
    <xf numFmtId="0" fontId="15" fillId="6" borderId="35" xfId="0" applyFont="1" applyFill="1" applyBorder="1" applyAlignment="1" applyProtection="1">
      <alignment horizontal="center" wrapText="1"/>
    </xf>
    <xf numFmtId="0" fontId="15" fillId="6" borderId="36" xfId="0" applyFont="1" applyFill="1" applyBorder="1" applyAlignment="1" applyProtection="1">
      <alignment horizontal="center" wrapText="1"/>
    </xf>
    <xf numFmtId="1" fontId="15" fillId="5" borderId="10" xfId="0" applyNumberFormat="1" applyFont="1" applyFill="1" applyBorder="1" applyAlignment="1" applyProtection="1">
      <alignment vertical="center"/>
    </xf>
    <xf numFmtId="1" fontId="15" fillId="5" borderId="11" xfId="0" applyNumberFormat="1" applyFont="1" applyFill="1" applyBorder="1" applyAlignment="1" applyProtection="1">
      <alignment vertical="center"/>
    </xf>
    <xf numFmtId="1" fontId="15" fillId="5" borderId="12" xfId="0" applyNumberFormat="1" applyFont="1" applyFill="1" applyBorder="1" applyAlignment="1" applyProtection="1">
      <alignment vertical="center"/>
    </xf>
    <xf numFmtId="0" fontId="9" fillId="6" borderId="87" xfId="0" applyFont="1" applyFill="1" applyBorder="1" applyAlignment="1" applyProtection="1">
      <alignment horizontal="center"/>
    </xf>
    <xf numFmtId="0" fontId="9" fillId="6" borderId="35" xfId="0" applyFont="1" applyFill="1" applyBorder="1" applyAlignment="1" applyProtection="1">
      <alignment horizontal="center"/>
    </xf>
    <xf numFmtId="0" fontId="9" fillId="6" borderId="67" xfId="0" applyFont="1" applyFill="1" applyBorder="1" applyAlignment="1" applyProtection="1">
      <alignment horizontal="center"/>
    </xf>
    <xf numFmtId="1" fontId="48" fillId="6" borderId="10" xfId="0" applyNumberFormat="1" applyFont="1" applyFill="1" applyBorder="1" applyAlignment="1" applyProtection="1">
      <alignment vertical="center"/>
    </xf>
    <xf numFmtId="1" fontId="48" fillId="6" borderId="11" xfId="0" applyNumberFormat="1" applyFont="1" applyFill="1" applyBorder="1" applyAlignment="1" applyProtection="1">
      <alignment vertical="center"/>
    </xf>
    <xf numFmtId="1" fontId="48" fillId="6" borderId="12" xfId="0" applyNumberFormat="1" applyFont="1" applyFill="1" applyBorder="1" applyAlignment="1" applyProtection="1">
      <alignment vertical="center"/>
    </xf>
    <xf numFmtId="1" fontId="15" fillId="5" borderId="10" xfId="0" applyNumberFormat="1" applyFont="1" applyFill="1" applyBorder="1" applyAlignment="1" applyProtection="1">
      <alignment horizontal="left" vertical="center" wrapText="1"/>
    </xf>
    <xf numFmtId="1" fontId="15" fillId="5" borderId="11" xfId="0" applyNumberFormat="1" applyFont="1" applyFill="1" applyBorder="1" applyAlignment="1" applyProtection="1">
      <alignment horizontal="left" vertical="center" wrapText="1"/>
    </xf>
    <xf numFmtId="1" fontId="15" fillId="5" borderId="12" xfId="0" applyNumberFormat="1" applyFont="1" applyFill="1" applyBorder="1" applyAlignment="1" applyProtection="1">
      <alignment horizontal="left" vertical="center" wrapText="1"/>
    </xf>
    <xf numFmtId="1" fontId="48" fillId="6" borderId="10" xfId="0" applyNumberFormat="1" applyFont="1" applyFill="1" applyBorder="1" applyAlignment="1" applyProtection="1">
      <alignment horizontal="left"/>
    </xf>
    <xf numFmtId="1" fontId="48" fillId="6" borderId="11" xfId="0" applyNumberFormat="1" applyFont="1" applyFill="1" applyBorder="1" applyAlignment="1" applyProtection="1">
      <alignment horizontal="left"/>
    </xf>
    <xf numFmtId="1" fontId="48" fillId="6" borderId="12" xfId="0" applyNumberFormat="1" applyFont="1" applyFill="1" applyBorder="1" applyAlignment="1" applyProtection="1">
      <alignment horizontal="left"/>
    </xf>
    <xf numFmtId="1" fontId="16" fillId="6" borderId="54" xfId="0" applyNumberFormat="1" applyFont="1" applyFill="1" applyBorder="1" applyAlignment="1" applyProtection="1">
      <alignment horizontal="center"/>
    </xf>
    <xf numFmtId="1" fontId="16" fillId="6" borderId="11" xfId="0" applyNumberFormat="1" applyFont="1" applyFill="1" applyBorder="1" applyAlignment="1" applyProtection="1">
      <alignment horizontal="center"/>
    </xf>
    <xf numFmtId="1" fontId="16" fillId="6" borderId="38" xfId="0" applyNumberFormat="1" applyFont="1" applyFill="1" applyBorder="1" applyAlignment="1" applyProtection="1">
      <alignment horizontal="center"/>
    </xf>
    <xf numFmtId="1" fontId="16" fillId="6" borderId="10" xfId="0" applyNumberFormat="1" applyFont="1" applyFill="1" applyBorder="1" applyAlignment="1" applyProtection="1">
      <alignment horizontal="left"/>
    </xf>
    <xf numFmtId="1" fontId="16" fillId="6" borderId="11" xfId="0" applyNumberFormat="1" applyFont="1" applyFill="1" applyBorder="1" applyAlignment="1" applyProtection="1">
      <alignment horizontal="left"/>
    </xf>
    <xf numFmtId="1" fontId="16" fillId="6" borderId="12" xfId="0" applyNumberFormat="1" applyFont="1" applyFill="1" applyBorder="1" applyAlignment="1" applyProtection="1">
      <alignment horizontal="left"/>
    </xf>
    <xf numFmtId="1" fontId="55" fillId="6" borderId="10" xfId="0" applyNumberFormat="1" applyFont="1" applyFill="1" applyBorder="1" applyAlignment="1" applyProtection="1"/>
    <xf numFmtId="1" fontId="55" fillId="6" borderId="11" xfId="0" applyNumberFormat="1" applyFont="1" applyFill="1" applyBorder="1" applyAlignment="1" applyProtection="1"/>
    <xf numFmtId="1" fontId="55" fillId="6" borderId="12" xfId="0" applyNumberFormat="1" applyFont="1" applyFill="1" applyBorder="1" applyAlignment="1" applyProtection="1"/>
    <xf numFmtId="1" fontId="16" fillId="6" borderId="10" xfId="0" applyNumberFormat="1" applyFont="1" applyFill="1" applyBorder="1" applyAlignment="1" applyProtection="1">
      <alignment horizontal="center"/>
    </xf>
    <xf numFmtId="0" fontId="45" fillId="6" borderId="34" xfId="0" applyFont="1" applyFill="1" applyBorder="1" applyAlignment="1" applyProtection="1">
      <alignment horizontal="left" vertical="center"/>
    </xf>
    <xf numFmtId="0" fontId="45" fillId="6" borderId="35" xfId="0" applyFont="1" applyFill="1" applyBorder="1" applyAlignment="1" applyProtection="1">
      <alignment horizontal="left" vertical="center"/>
    </xf>
    <xf numFmtId="0" fontId="45" fillId="6" borderId="67" xfId="0" applyFont="1" applyFill="1" applyBorder="1" applyAlignment="1" applyProtection="1">
      <alignment horizontal="left" vertical="center"/>
    </xf>
    <xf numFmtId="1" fontId="16" fillId="6" borderId="37" xfId="0" applyNumberFormat="1" applyFont="1" applyFill="1" applyBorder="1" applyAlignment="1" applyProtection="1">
      <alignment horizontal="center"/>
    </xf>
    <xf numFmtId="1" fontId="16" fillId="6" borderId="0" xfId="0" applyNumberFormat="1" applyFont="1" applyFill="1" applyBorder="1" applyAlignment="1" applyProtection="1">
      <alignment horizontal="center"/>
    </xf>
    <xf numFmtId="1" fontId="16" fillId="6" borderId="42" xfId="0" applyNumberFormat="1" applyFont="1" applyFill="1" applyBorder="1" applyAlignment="1" applyProtection="1">
      <alignment horizontal="center"/>
    </xf>
    <xf numFmtId="1" fontId="15" fillId="5" borderId="1" xfId="0" applyNumberFormat="1" applyFont="1" applyFill="1" applyBorder="1" applyAlignment="1" applyProtection="1">
      <alignment vertical="center" wrapText="1"/>
    </xf>
    <xf numFmtId="1" fontId="48" fillId="6" borderId="10" xfId="0" applyNumberFormat="1" applyFont="1" applyFill="1" applyBorder="1" applyAlignment="1" applyProtection="1"/>
    <xf numFmtId="1" fontId="48" fillId="6" borderId="11" xfId="0" applyNumberFormat="1" applyFont="1" applyFill="1" applyBorder="1" applyAlignment="1" applyProtection="1"/>
    <xf numFmtId="1" fontId="48" fillId="6" borderId="12" xfId="0" applyNumberFormat="1" applyFont="1" applyFill="1" applyBorder="1" applyAlignment="1" applyProtection="1"/>
    <xf numFmtId="1" fontId="16" fillId="6" borderId="10" xfId="0" applyNumberFormat="1" applyFont="1" applyFill="1" applyBorder="1" applyAlignment="1" applyProtection="1">
      <alignment vertical="center"/>
    </xf>
    <xf numFmtId="1" fontId="16" fillId="6" borderId="11" xfId="0" applyNumberFormat="1" applyFont="1" applyFill="1" applyBorder="1" applyAlignment="1" applyProtection="1">
      <alignment vertical="center"/>
    </xf>
    <xf numFmtId="1" fontId="16" fillId="6" borderId="12" xfId="0" applyNumberFormat="1" applyFont="1" applyFill="1" applyBorder="1" applyAlignment="1" applyProtection="1">
      <alignment vertical="center"/>
    </xf>
    <xf numFmtId="1" fontId="54" fillId="5" borderId="10" xfId="0" applyNumberFormat="1" applyFont="1" applyFill="1" applyBorder="1" applyAlignment="1" applyProtection="1">
      <alignment vertical="center"/>
    </xf>
    <xf numFmtId="1" fontId="54" fillId="5" borderId="11" xfId="0" applyNumberFormat="1" applyFont="1" applyFill="1" applyBorder="1" applyAlignment="1" applyProtection="1">
      <alignment vertical="center"/>
    </xf>
    <xf numFmtId="1" fontId="54" fillId="5" borderId="12" xfId="0" applyNumberFormat="1" applyFont="1" applyFill="1" applyBorder="1" applyAlignment="1" applyProtection="1">
      <alignment vertical="center"/>
    </xf>
    <xf numFmtId="1" fontId="15" fillId="6" borderId="54" xfId="0" applyNumberFormat="1" applyFont="1" applyFill="1" applyBorder="1" applyAlignment="1" applyProtection="1">
      <alignment horizontal="center"/>
    </xf>
    <xf numFmtId="1" fontId="15" fillId="6" borderId="11" xfId="0" applyNumberFormat="1" applyFont="1" applyFill="1" applyBorder="1" applyAlignment="1" applyProtection="1">
      <alignment horizontal="center"/>
    </xf>
    <xf numFmtId="1" fontId="15" fillId="6" borderId="38" xfId="0" applyNumberFormat="1" applyFont="1" applyFill="1" applyBorder="1" applyAlignment="1" applyProtection="1">
      <alignment horizontal="center"/>
    </xf>
    <xf numFmtId="1" fontId="52" fillId="6" borderId="1" xfId="0" applyNumberFormat="1" applyFont="1" applyFill="1" applyBorder="1" applyAlignment="1" applyProtection="1">
      <alignment horizontal="left" vertical="center" wrapText="1"/>
    </xf>
    <xf numFmtId="1" fontId="54" fillId="6" borderId="1" xfId="0" applyNumberFormat="1" applyFont="1" applyFill="1" applyBorder="1" applyAlignment="1" applyProtection="1">
      <alignment horizontal="left" vertical="center" wrapText="1"/>
    </xf>
    <xf numFmtId="1" fontId="23" fillId="6" borderId="1" xfId="0" applyNumberFormat="1" applyFont="1" applyFill="1" applyBorder="1" applyAlignment="1" applyProtection="1">
      <alignment horizontal="left" vertical="center" wrapText="1"/>
    </xf>
    <xf numFmtId="1" fontId="15" fillId="6" borderId="1" xfId="0" applyNumberFormat="1" applyFont="1" applyFill="1" applyBorder="1" applyAlignment="1" applyProtection="1">
      <alignment horizontal="left" vertical="center" wrapText="1"/>
    </xf>
    <xf numFmtId="1" fontId="15" fillId="6" borderId="10" xfId="0" applyNumberFormat="1" applyFont="1" applyFill="1" applyBorder="1" applyAlignment="1" applyProtection="1">
      <alignment horizontal="center"/>
    </xf>
    <xf numFmtId="1" fontId="22" fillId="6" borderId="10" xfId="0" applyNumberFormat="1" applyFont="1" applyFill="1" applyBorder="1" applyAlignment="1" applyProtection="1">
      <alignment horizontal="center"/>
    </xf>
    <xf numFmtId="1" fontId="22" fillId="6" borderId="11" xfId="0" applyNumberFormat="1" applyFont="1" applyFill="1" applyBorder="1" applyAlignment="1" applyProtection="1">
      <alignment horizontal="center"/>
    </xf>
    <xf numFmtId="1" fontId="22" fillId="6" borderId="38" xfId="0" applyNumberFormat="1" applyFont="1" applyFill="1" applyBorder="1" applyAlignment="1" applyProtection="1">
      <alignment horizontal="center"/>
    </xf>
    <xf numFmtId="0" fontId="45" fillId="6" borderId="21" xfId="0" applyFont="1" applyFill="1" applyBorder="1" applyAlignment="1" applyProtection="1">
      <alignment horizontal="left" wrapText="1"/>
    </xf>
    <xf numFmtId="0" fontId="45" fillId="6" borderId="22" xfId="0" applyFont="1" applyFill="1" applyBorder="1" applyAlignment="1" applyProtection="1">
      <alignment horizontal="left" wrapText="1"/>
    </xf>
    <xf numFmtId="0" fontId="13" fillId="6" borderId="41" xfId="0" applyFont="1" applyFill="1" applyBorder="1" applyAlignment="1" applyProtection="1">
      <alignment horizontal="left"/>
      <protection locked="0"/>
    </xf>
    <xf numFmtId="0" fontId="13" fillId="6" borderId="51" xfId="0" applyFont="1" applyFill="1" applyBorder="1" applyAlignment="1" applyProtection="1">
      <alignment horizontal="left"/>
      <protection locked="0"/>
    </xf>
    <xf numFmtId="0" fontId="13" fillId="6" borderId="19" xfId="0" applyFont="1" applyFill="1" applyBorder="1" applyAlignment="1" applyProtection="1">
      <alignment horizontal="left"/>
      <protection locked="0"/>
    </xf>
    <xf numFmtId="0" fontId="13" fillId="6" borderId="1" xfId="0" applyFont="1" applyFill="1" applyBorder="1" applyAlignment="1" applyProtection="1">
      <alignment horizontal="left"/>
      <protection locked="0"/>
    </xf>
    <xf numFmtId="0" fontId="45" fillId="6" borderId="19" xfId="0" applyFont="1" applyFill="1" applyBorder="1" applyAlignment="1" applyProtection="1">
      <alignment horizontal="left" wrapText="1"/>
    </xf>
    <xf numFmtId="0" fontId="45" fillId="6" borderId="1" xfId="0" applyFont="1" applyFill="1" applyBorder="1" applyAlignment="1" applyProtection="1">
      <alignment horizontal="left" wrapText="1"/>
    </xf>
    <xf numFmtId="1" fontId="15" fillId="6" borderId="63" xfId="0" applyNumberFormat="1" applyFont="1" applyFill="1" applyBorder="1" applyAlignment="1" applyProtection="1">
      <alignment horizontal="left"/>
    </xf>
    <xf numFmtId="1" fontId="15" fillId="6" borderId="40" xfId="0" applyNumberFormat="1" applyFont="1" applyFill="1" applyBorder="1" applyAlignment="1" applyProtection="1">
      <alignment horizontal="left"/>
    </xf>
    <xf numFmtId="1" fontId="15" fillId="6" borderId="27" xfId="0" applyNumberFormat="1" applyFont="1" applyFill="1" applyBorder="1" applyAlignment="1" applyProtection="1">
      <alignment horizontal="left"/>
    </xf>
    <xf numFmtId="1" fontId="10" fillId="5" borderId="10" xfId="0" applyNumberFormat="1" applyFont="1" applyFill="1" applyBorder="1" applyAlignment="1" applyProtection="1">
      <alignment horizontal="left" vertical="center" wrapText="1"/>
    </xf>
    <xf numFmtId="1" fontId="48" fillId="5" borderId="11" xfId="0" applyNumberFormat="1" applyFont="1" applyFill="1" applyBorder="1" applyAlignment="1" applyProtection="1">
      <alignment horizontal="left" vertical="center" wrapText="1"/>
    </xf>
    <xf numFmtId="0" fontId="15" fillId="6" borderId="33" xfId="0" applyFont="1" applyFill="1" applyBorder="1" applyAlignment="1" applyProtection="1">
      <alignment horizontal="center" wrapText="1"/>
    </xf>
    <xf numFmtId="0" fontId="15" fillId="6" borderId="24" xfId="0" applyFont="1" applyFill="1" applyBorder="1" applyAlignment="1" applyProtection="1">
      <alignment horizontal="center" wrapText="1"/>
    </xf>
    <xf numFmtId="0" fontId="15" fillId="6" borderId="25" xfId="0" applyFont="1" applyFill="1" applyBorder="1" applyAlignment="1" applyProtection="1">
      <alignment horizontal="center" wrapText="1"/>
    </xf>
    <xf numFmtId="1" fontId="15" fillId="5" borderId="26" xfId="0" applyNumberFormat="1" applyFont="1" applyFill="1" applyBorder="1" applyAlignment="1" applyProtection="1">
      <alignment horizontal="left" vertical="center"/>
    </xf>
    <xf numFmtId="1" fontId="15" fillId="5" borderId="40" xfId="0" applyNumberFormat="1" applyFont="1" applyFill="1" applyBorder="1" applyAlignment="1" applyProtection="1">
      <alignment horizontal="left" vertical="center"/>
    </xf>
    <xf numFmtId="1" fontId="15" fillId="5" borderId="27" xfId="0" applyNumberFormat="1" applyFont="1" applyFill="1" applyBorder="1" applyAlignment="1" applyProtection="1">
      <alignment horizontal="left" vertical="center"/>
    </xf>
    <xf numFmtId="1" fontId="15" fillId="5" borderId="10" xfId="0" applyNumberFormat="1" applyFont="1" applyFill="1" applyBorder="1" applyAlignment="1" applyProtection="1">
      <alignment horizontal="left" vertical="center"/>
    </xf>
    <xf numFmtId="1" fontId="15" fillId="5" borderId="11" xfId="0" applyNumberFormat="1" applyFont="1" applyFill="1" applyBorder="1" applyAlignment="1" applyProtection="1">
      <alignment horizontal="left" vertical="center"/>
    </xf>
    <xf numFmtId="1" fontId="15" fillId="5" borderId="12" xfId="0" applyNumberFormat="1" applyFont="1" applyFill="1" applyBorder="1" applyAlignment="1" applyProtection="1">
      <alignment horizontal="left" vertical="center"/>
    </xf>
    <xf numFmtId="1" fontId="48" fillId="6" borderId="1" xfId="0" applyNumberFormat="1" applyFont="1" applyFill="1" applyBorder="1" applyAlignment="1" applyProtection="1">
      <alignment horizontal="left" vertical="center" wrapText="1"/>
    </xf>
    <xf numFmtId="1" fontId="16" fillId="6" borderId="10" xfId="0" applyNumberFormat="1" applyFont="1" applyFill="1" applyBorder="1" applyAlignment="1" applyProtection="1">
      <alignment horizontal="left" vertical="center"/>
    </xf>
    <xf numFmtId="1" fontId="16" fillId="6" borderId="11" xfId="0" applyNumberFormat="1" applyFont="1" applyFill="1" applyBorder="1" applyAlignment="1" applyProtection="1">
      <alignment horizontal="left" vertical="center"/>
    </xf>
    <xf numFmtId="1" fontId="16" fillId="6" borderId="12" xfId="0" applyNumberFormat="1" applyFont="1" applyFill="1" applyBorder="1" applyAlignment="1" applyProtection="1">
      <alignment horizontal="left" vertical="center"/>
    </xf>
    <xf numFmtId="1" fontId="16" fillId="6" borderId="10" xfId="0" applyNumberFormat="1" applyFont="1" applyFill="1" applyBorder="1" applyAlignment="1" applyProtection="1"/>
    <xf numFmtId="1" fontId="16" fillId="6" borderId="11" xfId="0" applyNumberFormat="1" applyFont="1" applyFill="1" applyBorder="1" applyAlignment="1" applyProtection="1"/>
    <xf numFmtId="1" fontId="16" fillId="6" borderId="12" xfId="0" applyNumberFormat="1" applyFont="1" applyFill="1" applyBorder="1" applyAlignment="1" applyProtection="1"/>
    <xf numFmtId="0" fontId="20" fillId="6" borderId="37"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6" fillId="6" borderId="33" xfId="0" applyFont="1" applyFill="1" applyBorder="1" applyAlignment="1">
      <alignment horizontal="center"/>
    </xf>
    <xf numFmtId="0" fontId="6" fillId="6" borderId="24" xfId="0" applyFont="1" applyFill="1" applyBorder="1" applyAlignment="1">
      <alignment horizontal="center"/>
    </xf>
    <xf numFmtId="0" fontId="6" fillId="6" borderId="25" xfId="0" applyFont="1" applyFill="1" applyBorder="1" applyAlignment="1">
      <alignment horizontal="center"/>
    </xf>
    <xf numFmtId="3" fontId="7" fillId="15" borderId="33" xfId="0" applyNumberFormat="1" applyFont="1" applyFill="1" applyBorder="1" applyAlignment="1">
      <alignment horizontal="center"/>
    </xf>
    <xf numFmtId="3" fontId="7" fillId="15" borderId="24" xfId="0" applyNumberFormat="1" applyFont="1" applyFill="1" applyBorder="1" applyAlignment="1">
      <alignment horizontal="center"/>
    </xf>
    <xf numFmtId="3" fontId="7" fillId="15" borderId="25" xfId="0" applyNumberFormat="1" applyFont="1" applyFill="1" applyBorder="1" applyAlignment="1">
      <alignment horizontal="center"/>
    </xf>
    <xf numFmtId="0" fontId="66" fillId="6" borderId="0" xfId="0" applyFont="1" applyFill="1" applyAlignment="1">
      <alignment horizontal="center"/>
    </xf>
    <xf numFmtId="0" fontId="66" fillId="6" borderId="0" xfId="0" applyFont="1" applyFill="1" applyAlignment="1">
      <alignment horizontal="center" wrapText="1"/>
    </xf>
    <xf numFmtId="0" fontId="29" fillId="4" borderId="48" xfId="0" applyFont="1" applyFill="1" applyBorder="1" applyAlignment="1">
      <alignment horizontal="center"/>
    </xf>
    <xf numFmtId="0" fontId="29" fillId="4" borderId="47" xfId="0" applyFont="1" applyFill="1" applyBorder="1" applyAlignment="1">
      <alignment horizontal="center"/>
    </xf>
    <xf numFmtId="4" fontId="29" fillId="4" borderId="57" xfId="0" applyNumberFormat="1" applyFont="1" applyFill="1" applyBorder="1" applyAlignment="1" applyProtection="1">
      <alignment horizontal="center"/>
      <protection locked="0"/>
    </xf>
    <xf numFmtId="4" fontId="29" fillId="4" borderId="53" xfId="0" applyNumberFormat="1" applyFont="1" applyFill="1" applyBorder="1" applyAlignment="1" applyProtection="1">
      <alignment horizontal="center"/>
      <protection locked="0"/>
    </xf>
    <xf numFmtId="0" fontId="29" fillId="4" borderId="41" xfId="0" applyFont="1" applyFill="1" applyBorder="1" applyAlignment="1">
      <alignment horizontal="center"/>
    </xf>
    <xf numFmtId="0" fontId="7" fillId="6" borderId="69" xfId="0" applyFont="1" applyFill="1" applyBorder="1" applyAlignment="1" applyProtection="1">
      <alignment horizontal="center" vertical="center" wrapText="1"/>
      <protection locked="0"/>
    </xf>
    <xf numFmtId="0" fontId="7" fillId="6" borderId="59" xfId="0" applyFont="1" applyFill="1" applyBorder="1" applyAlignment="1" applyProtection="1">
      <alignment horizontal="center" vertical="center" wrapText="1"/>
      <protection locked="0"/>
    </xf>
    <xf numFmtId="0" fontId="6" fillId="18" borderId="24" xfId="0" applyFont="1" applyFill="1" applyBorder="1" applyAlignment="1" applyProtection="1">
      <alignment horizontal="center"/>
      <protection locked="0"/>
    </xf>
    <xf numFmtId="0" fontId="6" fillId="18" borderId="25" xfId="0" applyFont="1" applyFill="1" applyBorder="1" applyAlignment="1" applyProtection="1">
      <alignment horizontal="center"/>
      <protection locked="0"/>
    </xf>
    <xf numFmtId="0" fontId="6" fillId="5" borderId="24" xfId="0" applyFont="1" applyFill="1" applyBorder="1" applyAlignment="1" applyProtection="1">
      <alignment horizontal="center"/>
      <protection locked="0"/>
    </xf>
    <xf numFmtId="0" fontId="6" fillId="5" borderId="25" xfId="0" applyFont="1" applyFill="1" applyBorder="1" applyAlignment="1" applyProtection="1">
      <alignment horizontal="center"/>
      <protection locked="0"/>
    </xf>
    <xf numFmtId="0" fontId="6" fillId="18" borderId="33" xfId="0" applyFont="1" applyFill="1" applyBorder="1" applyAlignment="1" applyProtection="1">
      <alignment horizontal="center"/>
      <protection locked="0"/>
    </xf>
    <xf numFmtId="0" fontId="6" fillId="5" borderId="33" xfId="0" applyFont="1" applyFill="1" applyBorder="1" applyAlignment="1" applyProtection="1">
      <alignment horizontal="center"/>
      <protection locked="0"/>
    </xf>
    <xf numFmtId="0" fontId="7" fillId="9" borderId="33" xfId="0" applyFont="1" applyFill="1" applyBorder="1" applyAlignment="1" applyProtection="1">
      <alignment horizontal="left" wrapText="1"/>
      <protection locked="0"/>
    </xf>
    <xf numFmtId="0" fontId="7" fillId="9" borderId="25" xfId="0" applyFont="1" applyFill="1" applyBorder="1" applyAlignment="1" applyProtection="1">
      <alignment horizontal="left" wrapText="1"/>
      <protection locked="0"/>
    </xf>
    <xf numFmtId="0" fontId="6" fillId="11" borderId="33" xfId="0" applyFont="1" applyFill="1" applyBorder="1" applyAlignment="1" applyProtection="1">
      <alignment horizontal="center"/>
      <protection locked="0"/>
    </xf>
    <xf numFmtId="0" fontId="6" fillId="11" borderId="24" xfId="0" applyFont="1" applyFill="1" applyBorder="1" applyAlignment="1" applyProtection="1">
      <alignment horizontal="center"/>
      <protection locked="0"/>
    </xf>
    <xf numFmtId="0" fontId="6" fillId="15" borderId="33" xfId="0" applyFont="1" applyFill="1" applyBorder="1" applyAlignment="1" applyProtection="1">
      <alignment horizontal="center"/>
      <protection locked="0"/>
    </xf>
    <xf numFmtId="0" fontId="6" fillId="15" borderId="24" xfId="0" applyFont="1" applyFill="1" applyBorder="1" applyAlignment="1" applyProtection="1">
      <alignment horizontal="center"/>
      <protection locked="0"/>
    </xf>
    <xf numFmtId="0" fontId="6" fillId="15" borderId="25" xfId="0" applyFont="1" applyFill="1" applyBorder="1" applyAlignment="1" applyProtection="1">
      <alignment horizontal="center"/>
      <protection locked="0"/>
    </xf>
    <xf numFmtId="0" fontId="6" fillId="11" borderId="15" xfId="0" applyFont="1" applyFill="1" applyBorder="1" applyAlignment="1" applyProtection="1">
      <alignment horizontal="center"/>
      <protection locked="0"/>
    </xf>
    <xf numFmtId="0" fontId="6" fillId="11" borderId="16" xfId="0" applyFont="1" applyFill="1" applyBorder="1" applyAlignment="1" applyProtection="1">
      <alignment horizontal="center"/>
      <protection locked="0"/>
    </xf>
    <xf numFmtId="0" fontId="6" fillId="11" borderId="29" xfId="0" applyFont="1" applyFill="1" applyBorder="1" applyAlignment="1" applyProtection="1">
      <alignment horizontal="center"/>
      <protection locked="0"/>
    </xf>
    <xf numFmtId="0" fontId="6" fillId="11" borderId="25" xfId="0" applyFont="1" applyFill="1" applyBorder="1" applyAlignment="1" applyProtection="1">
      <alignment horizontal="center"/>
      <protection locked="0"/>
    </xf>
    <xf numFmtId="3" fontId="6" fillId="15" borderId="33" xfId="0" applyNumberFormat="1" applyFont="1" applyFill="1" applyBorder="1" applyAlignment="1">
      <alignment horizontal="center"/>
    </xf>
    <xf numFmtId="3" fontId="6" fillId="15" borderId="24" xfId="0" applyNumberFormat="1" applyFont="1" applyFill="1" applyBorder="1" applyAlignment="1">
      <alignment horizontal="center"/>
    </xf>
    <xf numFmtId="3" fontId="6" fillId="15" borderId="25" xfId="0" applyNumberFormat="1" applyFont="1" applyFill="1" applyBorder="1" applyAlignment="1">
      <alignment horizontal="center"/>
    </xf>
    <xf numFmtId="3" fontId="7" fillId="18" borderId="15" xfId="0" applyNumberFormat="1" applyFont="1" applyFill="1" applyBorder="1" applyAlignment="1">
      <alignment horizontal="center"/>
    </xf>
    <xf numFmtId="3" fontId="7" fillId="18" borderId="16" xfId="0" applyNumberFormat="1" applyFont="1" applyFill="1" applyBorder="1" applyAlignment="1">
      <alignment horizontal="center"/>
    </xf>
    <xf numFmtId="3" fontId="7" fillId="18" borderId="29" xfId="0" applyNumberFormat="1" applyFont="1" applyFill="1" applyBorder="1" applyAlignment="1">
      <alignment horizontal="center"/>
    </xf>
    <xf numFmtId="3" fontId="6" fillId="18" borderId="33" xfId="0" applyNumberFormat="1" applyFont="1" applyFill="1" applyBorder="1" applyAlignment="1">
      <alignment horizontal="center"/>
    </xf>
    <xf numFmtId="3" fontId="6" fillId="18" borderId="24" xfId="0" applyNumberFormat="1" applyFont="1" applyFill="1" applyBorder="1" applyAlignment="1">
      <alignment horizontal="center"/>
    </xf>
    <xf numFmtId="3" fontId="6" fillId="18" borderId="25" xfId="0" applyNumberFormat="1" applyFont="1" applyFill="1" applyBorder="1" applyAlignment="1">
      <alignment horizontal="center"/>
    </xf>
    <xf numFmtId="3" fontId="7" fillId="11" borderId="15" xfId="0" applyNumberFormat="1" applyFont="1" applyFill="1" applyBorder="1" applyAlignment="1">
      <alignment horizontal="center"/>
    </xf>
    <xf numFmtId="3" fontId="7" fillId="11" borderId="16" xfId="0" applyNumberFormat="1" applyFont="1" applyFill="1" applyBorder="1" applyAlignment="1">
      <alignment horizontal="center"/>
    </xf>
    <xf numFmtId="3" fontId="7" fillId="11" borderId="29" xfId="0" applyNumberFormat="1" applyFont="1" applyFill="1" applyBorder="1" applyAlignment="1">
      <alignment horizontal="center"/>
    </xf>
    <xf numFmtId="3" fontId="7" fillId="5" borderId="15" xfId="0" applyNumberFormat="1" applyFont="1" applyFill="1" applyBorder="1" applyAlignment="1">
      <alignment horizontal="center"/>
    </xf>
    <xf numFmtId="3" fontId="7" fillId="5" borderId="16" xfId="0" applyNumberFormat="1" applyFont="1" applyFill="1" applyBorder="1" applyAlignment="1">
      <alignment horizontal="center"/>
    </xf>
    <xf numFmtId="3" fontId="7" fillId="5" borderId="29" xfId="0" applyNumberFormat="1" applyFont="1" applyFill="1" applyBorder="1" applyAlignment="1">
      <alignment horizontal="center"/>
    </xf>
    <xf numFmtId="3" fontId="6" fillId="5" borderId="33" xfId="0" applyNumberFormat="1" applyFont="1" applyFill="1" applyBorder="1" applyAlignment="1">
      <alignment horizontal="center"/>
    </xf>
    <xf numFmtId="3" fontId="6" fillId="5" borderId="24" xfId="0" applyNumberFormat="1" applyFont="1" applyFill="1" applyBorder="1" applyAlignment="1">
      <alignment horizontal="center"/>
    </xf>
    <xf numFmtId="3" fontId="6" fillId="5" borderId="25" xfId="0" applyNumberFormat="1" applyFont="1" applyFill="1" applyBorder="1" applyAlignment="1">
      <alignment horizontal="center"/>
    </xf>
    <xf numFmtId="3" fontId="6" fillId="11" borderId="33" xfId="0" applyNumberFormat="1" applyFont="1" applyFill="1" applyBorder="1" applyAlignment="1">
      <alignment horizontal="center"/>
    </xf>
    <xf numFmtId="3" fontId="6" fillId="11" borderId="24" xfId="0" applyNumberFormat="1" applyFont="1" applyFill="1" applyBorder="1" applyAlignment="1">
      <alignment horizontal="center"/>
    </xf>
    <xf numFmtId="3" fontId="6" fillId="11" borderId="25" xfId="0" applyNumberFormat="1" applyFont="1" applyFill="1" applyBorder="1" applyAlignment="1">
      <alignment horizontal="center"/>
    </xf>
    <xf numFmtId="0" fontId="6" fillId="8" borderId="33" xfId="0" applyFont="1" applyFill="1" applyBorder="1" applyAlignment="1">
      <alignment horizontal="center"/>
    </xf>
    <xf numFmtId="0" fontId="6" fillId="8" borderId="25" xfId="0" applyFont="1" applyFill="1" applyBorder="1" applyAlignment="1">
      <alignment horizontal="center"/>
    </xf>
    <xf numFmtId="0" fontId="29" fillId="6" borderId="33" xfId="0" applyFont="1" applyFill="1" applyBorder="1" applyAlignment="1">
      <alignment horizontal="center"/>
    </xf>
    <xf numFmtId="0" fontId="29" fillId="6" borderId="24" xfId="0" applyFont="1" applyFill="1" applyBorder="1" applyAlignment="1">
      <alignment horizontal="center"/>
    </xf>
    <xf numFmtId="0" fontId="29" fillId="6" borderId="25" xfId="0" applyFont="1" applyFill="1" applyBorder="1" applyAlignment="1">
      <alignment horizontal="center"/>
    </xf>
    <xf numFmtId="0" fontId="29" fillId="6" borderId="46" xfId="0" applyFont="1" applyFill="1" applyBorder="1" applyAlignment="1">
      <alignment horizontal="center"/>
    </xf>
    <xf numFmtId="0" fontId="29" fillId="6" borderId="49" xfId="0" applyFont="1" applyFill="1" applyBorder="1" applyAlignment="1">
      <alignment horizontal="center"/>
    </xf>
    <xf numFmtId="0" fontId="29" fillId="6" borderId="50" xfId="0" applyFont="1" applyFill="1" applyBorder="1" applyAlignment="1">
      <alignment horizontal="center"/>
    </xf>
    <xf numFmtId="0" fontId="32" fillId="13" borderId="33" xfId="0" applyFont="1" applyFill="1" applyBorder="1" applyAlignment="1">
      <alignment horizontal="center"/>
    </xf>
    <xf numFmtId="0" fontId="32" fillId="13" borderId="24" xfId="0" applyFont="1" applyFill="1" applyBorder="1" applyAlignment="1">
      <alignment horizontal="center"/>
    </xf>
    <xf numFmtId="0" fontId="32" fillId="13" borderId="25" xfId="0" applyFont="1" applyFill="1" applyBorder="1" applyAlignment="1">
      <alignment horizontal="center"/>
    </xf>
    <xf numFmtId="0" fontId="29" fillId="6" borderId="45" xfId="0" applyFont="1" applyFill="1" applyBorder="1" applyAlignment="1">
      <alignment horizontal="center"/>
    </xf>
    <xf numFmtId="0" fontId="29" fillId="6" borderId="39" xfId="0" applyFont="1" applyFill="1" applyBorder="1" applyAlignment="1">
      <alignment horizontal="center"/>
    </xf>
    <xf numFmtId="0" fontId="29" fillId="6" borderId="62" xfId="0" applyFont="1" applyFill="1" applyBorder="1" applyAlignment="1">
      <alignment horizontal="center"/>
    </xf>
    <xf numFmtId="4" fontId="29" fillId="4" borderId="32" xfId="0" applyNumberFormat="1" applyFont="1" applyFill="1" applyBorder="1" applyAlignment="1" applyProtection="1">
      <alignment horizontal="center"/>
      <protection locked="0"/>
    </xf>
    <xf numFmtId="4" fontId="29" fillId="4" borderId="44" xfId="0" applyNumberFormat="1" applyFont="1" applyFill="1" applyBorder="1" applyAlignment="1" applyProtection="1">
      <alignment horizontal="center"/>
      <protection locked="0"/>
    </xf>
    <xf numFmtId="0" fontId="7" fillId="6" borderId="0" xfId="0" applyFont="1" applyFill="1" applyBorder="1" applyAlignment="1">
      <alignment horizontal="center"/>
    </xf>
    <xf numFmtId="0" fontId="6" fillId="8" borderId="10" xfId="0" applyFont="1" applyFill="1" applyBorder="1" applyAlignment="1" applyProtection="1">
      <alignment horizontal="left"/>
      <protection locked="0"/>
    </xf>
    <xf numFmtId="0" fontId="6" fillId="8" borderId="11" xfId="0" applyFont="1" applyFill="1" applyBorder="1" applyAlignment="1" applyProtection="1">
      <alignment horizontal="left"/>
      <protection locked="0"/>
    </xf>
    <xf numFmtId="0" fontId="6" fillId="8" borderId="12" xfId="0" applyFont="1" applyFill="1" applyBorder="1" applyAlignment="1" applyProtection="1">
      <alignment horizontal="left"/>
      <protection locked="0"/>
    </xf>
    <xf numFmtId="0" fontId="11" fillId="6" borderId="0" xfId="0" applyFont="1" applyFill="1" applyAlignment="1">
      <alignment horizontal="center"/>
    </xf>
    <xf numFmtId="0" fontId="6" fillId="8" borderId="10" xfId="0" applyFont="1" applyFill="1" applyBorder="1" applyAlignment="1" applyProtection="1">
      <alignment horizontal="left" wrapText="1"/>
      <protection locked="0"/>
    </xf>
    <xf numFmtId="0" fontId="6" fillId="8" borderId="11" xfId="0" applyFont="1" applyFill="1" applyBorder="1" applyAlignment="1" applyProtection="1">
      <alignment horizontal="left" wrapText="1"/>
      <protection locked="0"/>
    </xf>
    <xf numFmtId="0" fontId="7" fillId="6" borderId="1" xfId="0" applyFont="1" applyFill="1" applyBorder="1" applyAlignment="1" applyProtection="1">
      <alignment horizontal="left" wrapText="1"/>
      <protection locked="0"/>
    </xf>
    <xf numFmtId="0" fontId="7" fillId="6" borderId="1" xfId="0" applyFont="1" applyFill="1" applyBorder="1" applyAlignment="1" applyProtection="1">
      <alignment wrapText="1"/>
      <protection locked="0"/>
    </xf>
    <xf numFmtId="0" fontId="7" fillId="6" borderId="1" xfId="0" applyFont="1" applyFill="1" applyBorder="1" applyAlignment="1">
      <alignment horizontal="left"/>
    </xf>
    <xf numFmtId="0" fontId="7" fillId="6" borderId="10" xfId="0" applyFont="1" applyFill="1" applyBorder="1" applyAlignment="1" applyProtection="1">
      <alignment horizontal="left"/>
      <protection locked="0"/>
    </xf>
    <xf numFmtId="0" fontId="7" fillId="6" borderId="11" xfId="0" applyFont="1" applyFill="1" applyBorder="1" applyAlignment="1" applyProtection="1">
      <alignment horizontal="left"/>
      <protection locked="0"/>
    </xf>
    <xf numFmtId="0" fontId="7" fillId="6" borderId="12" xfId="0" applyFont="1" applyFill="1" applyBorder="1" applyAlignment="1" applyProtection="1">
      <alignment horizontal="left"/>
      <protection locked="0"/>
    </xf>
    <xf numFmtId="0" fontId="26" fillId="23" borderId="10" xfId="0" applyFont="1" applyFill="1" applyBorder="1" applyAlignment="1">
      <alignment horizontal="left"/>
    </xf>
    <xf numFmtId="0" fontId="26" fillId="23" borderId="11" xfId="0" applyFont="1" applyFill="1" applyBorder="1" applyAlignment="1">
      <alignment horizontal="left"/>
    </xf>
    <xf numFmtId="0" fontId="26" fillId="23" borderId="12" xfId="0" applyFont="1" applyFill="1" applyBorder="1" applyAlignment="1">
      <alignment horizontal="left"/>
    </xf>
    <xf numFmtId="0" fontId="6" fillId="5" borderId="1" xfId="0" applyFont="1" applyFill="1" applyBorder="1" applyAlignment="1">
      <alignment horizontal="left"/>
    </xf>
    <xf numFmtId="0" fontId="7" fillId="0" borderId="10" xfId="0" applyFont="1" applyFill="1" applyBorder="1" applyAlignment="1">
      <alignment horizontal="left"/>
    </xf>
    <xf numFmtId="0" fontId="7" fillId="0" borderId="11" xfId="0" applyFont="1" applyFill="1" applyBorder="1" applyAlignment="1">
      <alignment horizontal="left"/>
    </xf>
    <xf numFmtId="0" fontId="7" fillId="0" borderId="12" xfId="0" applyFont="1" applyFill="1" applyBorder="1" applyAlignment="1">
      <alignment horizontal="left"/>
    </xf>
    <xf numFmtId="0" fontId="6" fillId="5" borderId="10" xfId="0" applyFont="1" applyFill="1" applyBorder="1" applyAlignment="1">
      <alignment horizontal="left"/>
    </xf>
    <xf numFmtId="0" fontId="6" fillId="5" borderId="11" xfId="0" applyFont="1" applyFill="1" applyBorder="1" applyAlignment="1">
      <alignment horizontal="left"/>
    </xf>
    <xf numFmtId="0" fontId="6" fillId="5" borderId="12" xfId="0" applyFont="1" applyFill="1" applyBorder="1" applyAlignment="1">
      <alignment horizontal="left"/>
    </xf>
    <xf numFmtId="0" fontId="7" fillId="6" borderId="10" xfId="0" applyFont="1" applyFill="1" applyBorder="1" applyAlignment="1">
      <alignment horizontal="left"/>
    </xf>
    <xf numFmtId="0" fontId="7" fillId="6" borderId="11" xfId="0" applyFont="1" applyFill="1" applyBorder="1" applyAlignment="1">
      <alignment horizontal="left"/>
    </xf>
    <xf numFmtId="0" fontId="6" fillId="6" borderId="10" xfId="0" applyFont="1" applyFill="1" applyBorder="1" applyAlignment="1">
      <alignment horizontal="left"/>
    </xf>
    <xf numFmtId="0" fontId="6" fillId="6" borderId="11" xfId="0" applyFont="1" applyFill="1" applyBorder="1" applyAlignment="1">
      <alignment horizontal="left"/>
    </xf>
    <xf numFmtId="0" fontId="10" fillId="8" borderId="33" xfId="0" applyFont="1" applyFill="1" applyBorder="1" applyAlignment="1">
      <alignment horizontal="left"/>
    </xf>
    <xf numFmtId="0" fontId="10" fillId="8" borderId="24" xfId="0" applyFont="1" applyFill="1" applyBorder="1" applyAlignment="1">
      <alignment horizontal="left"/>
    </xf>
    <xf numFmtId="0" fontId="10" fillId="8" borderId="25" xfId="0" applyFont="1" applyFill="1" applyBorder="1" applyAlignment="1">
      <alignment horizontal="left"/>
    </xf>
    <xf numFmtId="0" fontId="9" fillId="6" borderId="37" xfId="0" applyFont="1" applyFill="1" applyBorder="1" applyAlignment="1">
      <alignment horizontal="left"/>
    </xf>
    <xf numFmtId="0" fontId="9" fillId="6" borderId="0" xfId="0" applyFont="1" applyFill="1" applyBorder="1" applyAlignment="1">
      <alignment horizontal="left"/>
    </xf>
    <xf numFmtId="0" fontId="9" fillId="6" borderId="6" xfId="0" applyFont="1" applyFill="1" applyBorder="1" applyAlignment="1">
      <alignment horizontal="left"/>
    </xf>
    <xf numFmtId="0" fontId="26" fillId="8" borderId="33" xfId="0" applyFont="1" applyFill="1" applyBorder="1" applyAlignment="1">
      <alignment horizontal="left"/>
    </xf>
    <xf numFmtId="0" fontId="26" fillId="8" borderId="24" xfId="0" applyFont="1" applyFill="1" applyBorder="1" applyAlignment="1">
      <alignment horizontal="left"/>
    </xf>
    <xf numFmtId="0" fontId="26" fillId="8" borderId="25" xfId="0" applyFont="1" applyFill="1" applyBorder="1" applyAlignment="1">
      <alignment horizontal="left"/>
    </xf>
    <xf numFmtId="0" fontId="9" fillId="6" borderId="5" xfId="0" applyFont="1" applyFill="1" applyBorder="1" applyAlignment="1">
      <alignment horizontal="left"/>
    </xf>
    <xf numFmtId="0" fontId="9" fillId="6" borderId="46" xfId="0" applyFont="1" applyFill="1" applyBorder="1" applyAlignment="1">
      <alignment horizontal="left"/>
    </xf>
    <xf numFmtId="0" fontId="9" fillId="6" borderId="49" xfId="0" applyFont="1" applyFill="1" applyBorder="1" applyAlignment="1">
      <alignment horizontal="left"/>
    </xf>
    <xf numFmtId="0" fontId="9" fillId="6" borderId="50" xfId="0" applyFont="1" applyFill="1" applyBorder="1" applyAlignment="1">
      <alignment horizontal="left"/>
    </xf>
    <xf numFmtId="0" fontId="9" fillId="6" borderId="34" xfId="0" applyFont="1" applyFill="1" applyBorder="1" applyAlignment="1" applyProtection="1">
      <alignment horizontal="left"/>
      <protection locked="0"/>
    </xf>
    <xf numFmtId="0" fontId="9" fillId="6" borderId="35" xfId="0" applyFont="1" applyFill="1" applyBorder="1" applyAlignment="1" applyProtection="1">
      <alignment horizontal="left"/>
      <protection locked="0"/>
    </xf>
    <xf numFmtId="0" fontId="9" fillId="6" borderId="67" xfId="0" applyFont="1" applyFill="1" applyBorder="1" applyAlignment="1" applyProtection="1">
      <alignment horizontal="left"/>
      <protection locked="0"/>
    </xf>
    <xf numFmtId="0" fontId="9" fillId="6" borderId="54" xfId="0" applyFont="1" applyFill="1" applyBorder="1" applyAlignment="1" applyProtection="1">
      <alignment horizontal="left"/>
      <protection locked="0"/>
    </xf>
    <xf numFmtId="0" fontId="9" fillId="6" borderId="11" xfId="0" applyFont="1" applyFill="1" applyBorder="1" applyAlignment="1" applyProtection="1">
      <alignment horizontal="left"/>
      <protection locked="0"/>
    </xf>
    <xf numFmtId="0" fontId="9" fillId="6" borderId="12" xfId="0" applyFont="1" applyFill="1" applyBorder="1" applyAlignment="1" applyProtection="1">
      <alignment horizontal="left"/>
      <protection locked="0"/>
    </xf>
    <xf numFmtId="0" fontId="9" fillId="6" borderId="63" xfId="0" applyFont="1" applyFill="1" applyBorder="1" applyAlignment="1" applyProtection="1">
      <alignment horizontal="left"/>
      <protection locked="0"/>
    </xf>
    <xf numFmtId="0" fontId="9" fillId="6" borderId="40" xfId="0" applyFont="1" applyFill="1" applyBorder="1" applyAlignment="1" applyProtection="1">
      <alignment horizontal="left"/>
      <protection locked="0"/>
    </xf>
    <xf numFmtId="0" fontId="9" fillId="6" borderId="27" xfId="0" applyFont="1" applyFill="1" applyBorder="1" applyAlignment="1" applyProtection="1">
      <alignment horizontal="left"/>
      <protection locked="0"/>
    </xf>
    <xf numFmtId="0" fontId="9" fillId="6" borderId="45" xfId="0" applyFont="1" applyFill="1" applyBorder="1" applyAlignment="1">
      <alignment horizontal="left"/>
    </xf>
    <xf numFmtId="0" fontId="9" fillId="6" borderId="39" xfId="0" applyFont="1" applyFill="1" applyBorder="1" applyAlignment="1">
      <alignment horizontal="left"/>
    </xf>
    <xf numFmtId="0" fontId="9" fillId="6" borderId="62" xfId="0" applyFont="1" applyFill="1" applyBorder="1" applyAlignment="1">
      <alignment horizontal="left"/>
    </xf>
    <xf numFmtId="0" fontId="6" fillId="8" borderId="33" xfId="0" applyFont="1" applyFill="1" applyBorder="1" applyAlignment="1" applyProtection="1">
      <alignment horizontal="left"/>
      <protection locked="0"/>
    </xf>
    <xf numFmtId="0" fontId="6" fillId="8" borderId="24" xfId="0" applyFont="1" applyFill="1" applyBorder="1" applyAlignment="1" applyProtection="1">
      <alignment horizontal="left"/>
      <protection locked="0"/>
    </xf>
    <xf numFmtId="0" fontId="6" fillId="8" borderId="25" xfId="0" applyFont="1" applyFill="1" applyBorder="1" applyAlignment="1" applyProtection="1">
      <alignment horizontal="left"/>
      <protection locked="0"/>
    </xf>
    <xf numFmtId="0" fontId="7" fillId="6" borderId="7" xfId="0" applyFont="1" applyFill="1" applyBorder="1" applyAlignment="1" applyProtection="1">
      <alignment horizontal="left"/>
      <protection locked="0"/>
    </xf>
    <xf numFmtId="0" fontId="7" fillId="6" borderId="8" xfId="0" applyFont="1" applyFill="1" applyBorder="1" applyAlignment="1" applyProtection="1">
      <alignment horizontal="left"/>
      <protection locked="0"/>
    </xf>
    <xf numFmtId="0" fontId="7" fillId="6" borderId="9" xfId="0" applyFont="1" applyFill="1" applyBorder="1" applyAlignment="1" applyProtection="1">
      <alignment horizontal="left"/>
      <protection locked="0"/>
    </xf>
    <xf numFmtId="0" fontId="6" fillId="8" borderId="2" xfId="0" applyFont="1" applyFill="1" applyBorder="1" applyAlignment="1">
      <alignment horizontal="left"/>
    </xf>
    <xf numFmtId="0" fontId="6" fillId="8" borderId="3" xfId="0" applyFont="1" applyFill="1" applyBorder="1" applyAlignment="1">
      <alignment horizontal="left"/>
    </xf>
    <xf numFmtId="0" fontId="6" fillId="8" borderId="4" xfId="0" applyFont="1" applyFill="1" applyBorder="1" applyAlignment="1">
      <alignment horizontal="left"/>
    </xf>
    <xf numFmtId="0" fontId="7" fillId="8" borderId="15" xfId="0" applyFont="1" applyFill="1" applyBorder="1" applyAlignment="1">
      <alignment horizontal="center"/>
    </xf>
    <xf numFmtId="0" fontId="7" fillId="8" borderId="16" xfId="0" applyFont="1" applyFill="1" applyBorder="1" applyAlignment="1">
      <alignment horizontal="center"/>
    </xf>
    <xf numFmtId="0" fontId="6" fillId="14" borderId="16" xfId="0" applyFont="1" applyFill="1" applyBorder="1" applyAlignment="1">
      <alignment horizontal="center"/>
    </xf>
    <xf numFmtId="0" fontId="6" fillId="14" borderId="29" xfId="0" applyFont="1" applyFill="1" applyBorder="1" applyAlignment="1">
      <alignment horizontal="center"/>
    </xf>
    <xf numFmtId="0" fontId="9" fillId="6" borderId="0" xfId="0" applyFont="1" applyFill="1" applyAlignment="1">
      <alignment horizontal="center"/>
    </xf>
    <xf numFmtId="0" fontId="7" fillId="6" borderId="10" xfId="0" applyFont="1" applyFill="1" applyBorder="1" applyAlignment="1" applyProtection="1">
      <alignment horizontal="center"/>
      <protection locked="0"/>
    </xf>
    <xf numFmtId="0" fontId="7" fillId="6" borderId="11" xfId="0" applyFont="1" applyFill="1" applyBorder="1" applyAlignment="1" applyProtection="1">
      <alignment horizontal="center"/>
      <protection locked="0"/>
    </xf>
    <xf numFmtId="0" fontId="7" fillId="6" borderId="12" xfId="0" applyFont="1" applyFill="1" applyBorder="1" applyAlignment="1" applyProtection="1">
      <alignment horizontal="center"/>
      <protection locked="0"/>
    </xf>
    <xf numFmtId="0" fontId="11" fillId="8" borderId="10" xfId="0" applyFont="1" applyFill="1" applyBorder="1" applyAlignment="1">
      <alignment horizontal="left"/>
    </xf>
    <xf numFmtId="0" fontId="11" fillId="8" borderId="11" xfId="0" applyFont="1" applyFill="1" applyBorder="1" applyAlignment="1">
      <alignment horizontal="left"/>
    </xf>
    <xf numFmtId="0" fontId="11" fillId="8" borderId="12" xfId="0" applyFont="1" applyFill="1" applyBorder="1" applyAlignment="1">
      <alignment horizontal="left"/>
    </xf>
    <xf numFmtId="0" fontId="20" fillId="6" borderId="10" xfId="0" applyFont="1" applyFill="1" applyBorder="1" applyAlignment="1">
      <alignment horizontal="center"/>
    </xf>
    <xf numFmtId="0" fontId="20" fillId="6" borderId="11" xfId="0" applyFont="1" applyFill="1" applyBorder="1" applyAlignment="1">
      <alignment horizontal="center"/>
    </xf>
    <xf numFmtId="0" fontId="20" fillId="6" borderId="12" xfId="0" applyFont="1" applyFill="1" applyBorder="1" applyAlignment="1">
      <alignment horizontal="center"/>
    </xf>
    <xf numFmtId="0" fontId="11" fillId="8" borderId="1" xfId="0" applyFont="1" applyFill="1" applyBorder="1" applyAlignment="1">
      <alignment horizontal="left"/>
    </xf>
    <xf numFmtId="0" fontId="11" fillId="8" borderId="33" xfId="0" applyFont="1" applyFill="1" applyBorder="1" applyAlignment="1">
      <alignment horizontal="center"/>
    </xf>
    <xf numFmtId="0" fontId="11" fillId="8" borderId="24" xfId="0" applyFont="1" applyFill="1" applyBorder="1" applyAlignment="1">
      <alignment horizontal="center"/>
    </xf>
    <xf numFmtId="0" fontId="11" fillId="8" borderId="25" xfId="0" applyFont="1" applyFill="1" applyBorder="1" applyAlignment="1">
      <alignment horizontal="center"/>
    </xf>
    <xf numFmtId="0" fontId="6" fillId="6" borderId="0" xfId="0" applyFont="1" applyFill="1" applyAlignment="1">
      <alignment horizontal="center"/>
    </xf>
    <xf numFmtId="0" fontId="7" fillId="6" borderId="0" xfId="0" applyFont="1" applyFill="1" applyAlignment="1">
      <alignment horizontal="center"/>
    </xf>
    <xf numFmtId="0" fontId="9" fillId="6" borderId="2" xfId="0" applyFont="1" applyFill="1" applyBorder="1" applyAlignment="1">
      <alignment horizontal="left"/>
    </xf>
    <xf numFmtId="0" fontId="9" fillId="6" borderId="4" xfId="0" applyFont="1" applyFill="1" applyBorder="1" applyAlignment="1">
      <alignment horizontal="left"/>
    </xf>
    <xf numFmtId="0" fontId="15" fillId="6" borderId="0" xfId="0" applyFont="1" applyFill="1" applyBorder="1" applyAlignment="1">
      <alignment horizontal="center" vertical="center"/>
    </xf>
    <xf numFmtId="0" fontId="10" fillId="8" borderId="10" xfId="0" applyFont="1" applyFill="1" applyBorder="1" applyAlignment="1">
      <alignment horizontal="left"/>
    </xf>
    <xf numFmtId="0" fontId="10" fillId="8" borderId="12" xfId="0" applyFont="1" applyFill="1" applyBorder="1" applyAlignment="1">
      <alignment horizontal="left"/>
    </xf>
    <xf numFmtId="0" fontId="11" fillId="9" borderId="34" xfId="0" applyFont="1" applyFill="1" applyBorder="1" applyAlignment="1">
      <alignment horizontal="center"/>
    </xf>
    <xf numFmtId="0" fontId="11" fillId="9" borderId="35" xfId="0" applyFont="1" applyFill="1" applyBorder="1" applyAlignment="1">
      <alignment horizontal="center"/>
    </xf>
    <xf numFmtId="0" fontId="11" fillId="9" borderId="36" xfId="0" applyFont="1" applyFill="1" applyBorder="1" applyAlignment="1">
      <alignment horizontal="center"/>
    </xf>
    <xf numFmtId="0" fontId="13" fillId="6" borderId="63" xfId="0" applyFont="1" applyFill="1" applyBorder="1" applyAlignment="1">
      <alignment horizontal="left" vertical="center"/>
    </xf>
    <xf numFmtId="0" fontId="13" fillId="6" borderId="40" xfId="0" applyFont="1" applyFill="1" applyBorder="1" applyAlignment="1">
      <alignment horizontal="left" vertical="center"/>
    </xf>
    <xf numFmtId="0" fontId="13" fillId="6" borderId="27" xfId="0" applyFont="1" applyFill="1" applyBorder="1" applyAlignment="1">
      <alignment horizontal="left" vertical="center"/>
    </xf>
    <xf numFmtId="0" fontId="13" fillId="6" borderId="54" xfId="0" applyFont="1" applyFill="1" applyBorder="1" applyAlignment="1">
      <alignment horizontal="left" vertical="center"/>
    </xf>
    <xf numFmtId="0" fontId="13" fillId="6" borderId="11" xfId="0" applyFont="1" applyFill="1" applyBorder="1" applyAlignment="1">
      <alignment horizontal="left" vertical="center"/>
    </xf>
    <xf numFmtId="0" fontId="13" fillId="6" borderId="12" xfId="0" applyFont="1" applyFill="1" applyBorder="1" applyAlignment="1">
      <alignment horizontal="left" vertical="center"/>
    </xf>
    <xf numFmtId="0" fontId="9" fillId="6" borderId="63" xfId="0" applyFont="1" applyFill="1" applyBorder="1" applyAlignment="1">
      <alignment horizontal="center"/>
    </xf>
    <xf numFmtId="0" fontId="9" fillId="6" borderId="27" xfId="0" applyFont="1" applyFill="1" applyBorder="1" applyAlignment="1">
      <alignment horizontal="center"/>
    </xf>
    <xf numFmtId="0" fontId="9" fillId="7" borderId="3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11" fillId="9" borderId="34" xfId="0" applyFont="1" applyFill="1" applyBorder="1" applyAlignment="1">
      <alignment horizontal="center" wrapText="1"/>
    </xf>
    <xf numFmtId="0" fontId="11" fillId="9" borderId="35" xfId="0" applyFont="1" applyFill="1" applyBorder="1" applyAlignment="1">
      <alignment horizontal="center" wrapText="1"/>
    </xf>
    <xf numFmtId="0" fontId="11" fillId="9" borderId="36" xfId="0" applyFont="1" applyFill="1" applyBorder="1" applyAlignment="1">
      <alignment horizontal="center" wrapText="1"/>
    </xf>
    <xf numFmtId="0" fontId="13" fillId="6" borderId="63" xfId="0" applyFont="1" applyFill="1" applyBorder="1" applyAlignment="1">
      <alignment horizontal="left" vertical="center" wrapText="1"/>
    </xf>
    <xf numFmtId="0" fontId="13" fillId="6" borderId="40" xfId="0" applyFont="1" applyFill="1" applyBorder="1" applyAlignment="1">
      <alignment horizontal="left" vertical="center" wrapText="1"/>
    </xf>
    <xf numFmtId="0" fontId="13" fillId="6" borderId="27" xfId="0" applyFont="1" applyFill="1" applyBorder="1" applyAlignment="1">
      <alignment horizontal="left" vertical="center" wrapText="1"/>
    </xf>
    <xf numFmtId="0" fontId="11" fillId="9" borderId="33" xfId="0" applyFont="1" applyFill="1" applyBorder="1" applyAlignment="1">
      <alignment horizontal="center"/>
    </xf>
    <xf numFmtId="0" fontId="11" fillId="9" borderId="24" xfId="0" applyFont="1" applyFill="1" applyBorder="1" applyAlignment="1">
      <alignment horizontal="center"/>
    </xf>
    <xf numFmtId="0" fontId="11" fillId="9" borderId="25" xfId="0" applyFont="1" applyFill="1" applyBorder="1" applyAlignment="1">
      <alignment horizontal="center"/>
    </xf>
    <xf numFmtId="0" fontId="10" fillId="2" borderId="34" xfId="0" applyFont="1" applyFill="1" applyBorder="1" applyAlignment="1">
      <alignment horizont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9" fillId="6" borderId="54" xfId="0" applyFont="1" applyFill="1" applyBorder="1" applyAlignment="1">
      <alignment horizontal="left" vertical="center"/>
    </xf>
    <xf numFmtId="0" fontId="9" fillId="6" borderId="11" xfId="0" applyFont="1" applyFill="1" applyBorder="1" applyAlignment="1">
      <alignment horizontal="left" vertical="center"/>
    </xf>
    <xf numFmtId="0" fontId="9" fillId="6" borderId="12" xfId="0" applyFont="1" applyFill="1" applyBorder="1" applyAlignment="1">
      <alignment horizontal="left" vertical="center"/>
    </xf>
    <xf numFmtId="0" fontId="10" fillId="2" borderId="34" xfId="0" applyFont="1" applyFill="1" applyBorder="1" applyAlignment="1">
      <alignment horizontal="center" wrapText="1"/>
    </xf>
    <xf numFmtId="0" fontId="10" fillId="2" borderId="35" xfId="0" applyFont="1" applyFill="1" applyBorder="1" applyAlignment="1">
      <alignment horizontal="center" wrapText="1"/>
    </xf>
    <xf numFmtId="0" fontId="10" fillId="2" borderId="36" xfId="0" applyFont="1" applyFill="1" applyBorder="1" applyAlignment="1">
      <alignment horizontal="center" wrapText="1"/>
    </xf>
    <xf numFmtId="0" fontId="9" fillId="6" borderId="63" xfId="0" applyFont="1" applyFill="1" applyBorder="1" applyAlignment="1">
      <alignment horizontal="center" wrapText="1"/>
    </xf>
    <xf numFmtId="0" fontId="9" fillId="6" borderId="40" xfId="0" applyFont="1" applyFill="1" applyBorder="1" applyAlignment="1">
      <alignment horizontal="center" wrapText="1"/>
    </xf>
    <xf numFmtId="0" fontId="9" fillId="6" borderId="27" xfId="0" applyFont="1" applyFill="1" applyBorder="1" applyAlignment="1">
      <alignment horizontal="center" wrapText="1"/>
    </xf>
    <xf numFmtId="0" fontId="10" fillId="6" borderId="3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10" fillId="17" borderId="24" xfId="0" applyFont="1" applyFill="1" applyBorder="1" applyAlignment="1">
      <alignment horizontal="center" vertical="center" wrapText="1"/>
    </xf>
    <xf numFmtId="0" fontId="10" fillId="17" borderId="25"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10" fillId="8" borderId="33" xfId="0" applyFont="1" applyFill="1" applyBorder="1" applyAlignment="1">
      <alignment horizontal="center"/>
    </xf>
    <xf numFmtId="0" fontId="10" fillId="8" borderId="24" xfId="0" applyFont="1" applyFill="1" applyBorder="1" applyAlignment="1">
      <alignment horizontal="center"/>
    </xf>
    <xf numFmtId="0" fontId="10" fillId="8" borderId="25" xfId="0" applyFont="1" applyFill="1" applyBorder="1" applyAlignment="1">
      <alignment horizontal="center"/>
    </xf>
    <xf numFmtId="0" fontId="11" fillId="8" borderId="34" xfId="0" applyFont="1" applyFill="1" applyBorder="1" applyAlignment="1">
      <alignment horizontal="center"/>
    </xf>
    <xf numFmtId="0" fontId="11" fillId="8" borderId="35" xfId="0" applyFont="1" applyFill="1" applyBorder="1" applyAlignment="1">
      <alignment horizontal="center"/>
    </xf>
    <xf numFmtId="0" fontId="11" fillId="8" borderId="36" xfId="0" applyFont="1" applyFill="1" applyBorder="1" applyAlignment="1">
      <alignment horizontal="center"/>
    </xf>
    <xf numFmtId="0" fontId="11" fillId="8" borderId="34" xfId="0" applyFont="1" applyFill="1" applyBorder="1" applyAlignment="1">
      <alignment horizontal="left"/>
    </xf>
    <xf numFmtId="0" fontId="11" fillId="8" borderId="35" xfId="0" applyFont="1" applyFill="1" applyBorder="1" applyAlignment="1">
      <alignment horizontal="left"/>
    </xf>
    <xf numFmtId="0" fontId="11" fillId="8" borderId="36" xfId="0" applyFont="1" applyFill="1" applyBorder="1" applyAlignment="1">
      <alignment horizontal="left"/>
    </xf>
    <xf numFmtId="0" fontId="13" fillId="0" borderId="0" xfId="0" applyFont="1" applyAlignment="1">
      <alignment horizontal="center" vertical="center" wrapText="1"/>
    </xf>
    <xf numFmtId="0" fontId="7" fillId="25" borderId="33" xfId="0" applyFont="1" applyFill="1" applyBorder="1" applyAlignment="1">
      <alignment horizontal="center"/>
    </xf>
    <xf numFmtId="0" fontId="7" fillId="25" borderId="24" xfId="0" applyFont="1" applyFill="1" applyBorder="1" applyAlignment="1">
      <alignment horizontal="center"/>
    </xf>
    <xf numFmtId="0" fontId="7" fillId="25" borderId="25" xfId="0" applyFont="1" applyFill="1" applyBorder="1" applyAlignment="1">
      <alignment horizontal="center"/>
    </xf>
    <xf numFmtId="0" fontId="7" fillId="15" borderId="33" xfId="0" applyFont="1" applyFill="1" applyBorder="1" applyAlignment="1">
      <alignment horizontal="center"/>
    </xf>
    <xf numFmtId="0" fontId="7" fillId="15" borderId="25" xfId="0" applyFont="1" applyFill="1" applyBorder="1" applyAlignment="1">
      <alignment horizontal="center"/>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6" borderId="10" xfId="0" applyFont="1" applyFill="1" applyBorder="1" applyAlignment="1">
      <alignment horizontal="center"/>
    </xf>
    <xf numFmtId="0" fontId="7" fillId="6" borderId="12" xfId="0" applyFont="1" applyFill="1" applyBorder="1" applyAlignment="1">
      <alignment horizontal="center"/>
    </xf>
    <xf numFmtId="0" fontId="7" fillId="16" borderId="1" xfId="0" applyFont="1" applyFill="1" applyBorder="1" applyAlignment="1">
      <alignment horizontal="center"/>
    </xf>
    <xf numFmtId="0" fontId="7" fillId="11" borderId="10" xfId="0" applyFont="1" applyFill="1" applyBorder="1" applyAlignment="1">
      <alignment horizontal="center"/>
    </xf>
    <xf numFmtId="0" fontId="7" fillId="11" borderId="11" xfId="0" applyFont="1" applyFill="1" applyBorder="1" applyAlignment="1">
      <alignment horizontal="center"/>
    </xf>
    <xf numFmtId="0" fontId="7" fillId="11" borderId="12" xfId="0" applyFont="1" applyFill="1" applyBorder="1" applyAlignment="1">
      <alignment horizontal="center"/>
    </xf>
    <xf numFmtId="0" fontId="7" fillId="15" borderId="33" xfId="0" applyFont="1" applyFill="1" applyBorder="1" applyAlignment="1">
      <alignment horizontal="center" vertical="center" wrapText="1"/>
    </xf>
    <xf numFmtId="0" fontId="7" fillId="15" borderId="25" xfId="0" applyFont="1" applyFill="1" applyBorder="1" applyAlignment="1">
      <alignment horizontal="center" vertical="center" wrapText="1"/>
    </xf>
    <xf numFmtId="0" fontId="7" fillId="6" borderId="33" xfId="0" applyFont="1" applyFill="1" applyBorder="1" applyAlignment="1">
      <alignment horizontal="center"/>
    </xf>
    <xf numFmtId="0" fontId="7" fillId="6" borderId="24" xfId="0" applyFont="1" applyFill="1" applyBorder="1" applyAlignment="1">
      <alignment horizontal="center"/>
    </xf>
    <xf numFmtId="0" fontId="7" fillId="6" borderId="25" xfId="0" applyFont="1" applyFill="1" applyBorder="1" applyAlignment="1">
      <alignment horizontal="center"/>
    </xf>
    <xf numFmtId="0" fontId="7" fillId="6" borderId="55" xfId="0" applyFont="1" applyFill="1" applyBorder="1" applyAlignment="1">
      <alignment horizontal="center"/>
    </xf>
    <xf numFmtId="0" fontId="8" fillId="9" borderId="45" xfId="0" applyFont="1" applyFill="1" applyBorder="1" applyAlignment="1">
      <alignment horizontal="center" vertical="center" wrapText="1"/>
    </xf>
    <xf numFmtId="0" fontId="8" fillId="9" borderId="66" xfId="0" applyFont="1" applyFill="1" applyBorder="1" applyAlignment="1">
      <alignment horizontal="center" vertical="center" wrapText="1"/>
    </xf>
    <xf numFmtId="0" fontId="13" fillId="23" borderId="33" xfId="0" applyFont="1" applyFill="1" applyBorder="1" applyAlignment="1" applyProtection="1">
      <alignment horizontal="center"/>
      <protection locked="0"/>
    </xf>
    <xf numFmtId="0" fontId="13" fillId="23" borderId="25" xfId="0" applyFont="1" applyFill="1" applyBorder="1" applyAlignment="1" applyProtection="1">
      <alignment horizontal="center"/>
      <protection locked="0"/>
    </xf>
    <xf numFmtId="0" fontId="8" fillId="6" borderId="31" xfId="0" applyFont="1" applyFill="1" applyBorder="1" applyAlignment="1">
      <alignment horizontal="center"/>
    </xf>
    <xf numFmtId="0" fontId="8" fillId="6" borderId="32" xfId="0" applyFont="1" applyFill="1" applyBorder="1" applyAlignment="1">
      <alignment horizontal="center"/>
    </xf>
    <xf numFmtId="0" fontId="36" fillId="0" borderId="46"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68" xfId="0" applyFont="1" applyBorder="1" applyAlignment="1">
      <alignment horizontal="center" vertical="center" wrapText="1"/>
    </xf>
    <xf numFmtId="0" fontId="36" fillId="6" borderId="46" xfId="0" applyFont="1" applyFill="1" applyBorder="1" applyAlignment="1">
      <alignment horizontal="center"/>
    </xf>
    <xf numFmtId="0" fontId="36" fillId="6" borderId="49" xfId="0" applyFont="1" applyFill="1" applyBorder="1" applyAlignment="1">
      <alignment horizontal="center"/>
    </xf>
    <xf numFmtId="0" fontId="36" fillId="6" borderId="68" xfId="0" applyFont="1" applyFill="1" applyBorder="1" applyAlignment="1">
      <alignment horizontal="center"/>
    </xf>
    <xf numFmtId="0" fontId="7" fillId="0" borderId="15" xfId="0" applyFont="1" applyBorder="1" applyAlignment="1">
      <alignment horizontal="center"/>
    </xf>
    <xf numFmtId="0" fontId="7" fillId="0" borderId="85" xfId="0" applyFont="1" applyBorder="1" applyAlignment="1">
      <alignment horizontal="center"/>
    </xf>
    <xf numFmtId="0" fontId="13" fillId="13" borderId="33" xfId="0" applyFont="1" applyFill="1" applyBorder="1" applyAlignment="1">
      <alignment horizontal="center"/>
    </xf>
    <xf numFmtId="0" fontId="13" fillId="13" borderId="25" xfId="0" applyFont="1" applyFill="1" applyBorder="1" applyAlignment="1">
      <alignment horizontal="center"/>
    </xf>
    <xf numFmtId="0" fontId="13" fillId="8" borderId="45" xfId="0" applyFont="1" applyFill="1" applyBorder="1" applyAlignment="1">
      <alignment horizontal="center" vertical="center" wrapText="1"/>
    </xf>
    <xf numFmtId="0" fontId="13" fillId="8" borderId="62"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46" xfId="0" applyFont="1" applyFill="1" applyBorder="1" applyAlignment="1">
      <alignment horizontal="center" vertical="center" wrapText="1"/>
    </xf>
    <xf numFmtId="0" fontId="13" fillId="8" borderId="50" xfId="0" applyFont="1" applyFill="1" applyBorder="1" applyAlignment="1">
      <alignment horizontal="center" vertical="center" wrapText="1"/>
    </xf>
    <xf numFmtId="0" fontId="13" fillId="0" borderId="46"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8" borderId="30" xfId="0" applyFont="1" applyFill="1" applyBorder="1" applyAlignment="1">
      <alignment horizontal="center" vertical="center"/>
    </xf>
    <xf numFmtId="0" fontId="13" fillId="8" borderId="31" xfId="0" applyFont="1" applyFill="1" applyBorder="1" applyAlignment="1">
      <alignment horizontal="center" vertical="center"/>
    </xf>
    <xf numFmtId="0" fontId="13" fillId="8" borderId="19" xfId="0" applyFont="1" applyFill="1" applyBorder="1" applyAlignment="1">
      <alignment horizontal="center" vertical="center"/>
    </xf>
    <xf numFmtId="0" fontId="13" fillId="8" borderId="1" xfId="0" applyFont="1" applyFill="1" applyBorder="1" applyAlignment="1">
      <alignment horizontal="center" vertical="center"/>
    </xf>
    <xf numFmtId="0" fontId="13" fillId="8" borderId="43" xfId="0" applyFont="1" applyFill="1" applyBorder="1" applyAlignment="1">
      <alignment horizontal="center" vertical="center"/>
    </xf>
    <xf numFmtId="0" fontId="13" fillId="8" borderId="13" xfId="0" applyFont="1" applyFill="1" applyBorder="1" applyAlignment="1">
      <alignment horizontal="center" vertical="center"/>
    </xf>
    <xf numFmtId="0" fontId="13" fillId="8" borderId="33" xfId="0" applyFont="1" applyFill="1" applyBorder="1" applyAlignment="1">
      <alignment horizontal="left"/>
    </xf>
    <xf numFmtId="0" fontId="13" fillId="8" borderId="24" xfId="0" applyFont="1" applyFill="1" applyBorder="1" applyAlignment="1">
      <alignment horizontal="left"/>
    </xf>
    <xf numFmtId="0" fontId="7" fillId="9" borderId="19" xfId="0" applyFont="1" applyFill="1" applyBorder="1" applyAlignment="1">
      <alignment horizontal="left"/>
    </xf>
    <xf numFmtId="0" fontId="7" fillId="9" borderId="1" xfId="0" applyFont="1" applyFill="1" applyBorder="1" applyAlignment="1">
      <alignment horizontal="left"/>
    </xf>
    <xf numFmtId="0" fontId="11" fillId="9" borderId="19" xfId="0" applyFont="1" applyFill="1" applyBorder="1" applyAlignment="1">
      <alignment horizontal="left"/>
    </xf>
    <xf numFmtId="0" fontId="11" fillId="9" borderId="1" xfId="0" applyFont="1" applyFill="1" applyBorder="1" applyAlignment="1">
      <alignment horizontal="left"/>
    </xf>
    <xf numFmtId="0" fontId="11" fillId="24" borderId="15" xfId="0" applyFont="1" applyFill="1" applyBorder="1" applyAlignment="1">
      <alignment horizontal="left"/>
    </xf>
    <xf numFmtId="0" fontId="11" fillId="24" borderId="16" xfId="0" applyFont="1" applyFill="1" applyBorder="1" applyAlignment="1">
      <alignment horizontal="left"/>
    </xf>
    <xf numFmtId="0" fontId="7" fillId="9" borderId="63" xfId="0" applyFont="1" applyFill="1" applyBorder="1" applyAlignment="1">
      <alignment horizontal="center"/>
    </xf>
    <xf numFmtId="0" fontId="7" fillId="9" borderId="40" xfId="0" applyFont="1" applyFill="1" applyBorder="1" applyAlignment="1">
      <alignment horizontal="center"/>
    </xf>
    <xf numFmtId="0" fontId="7" fillId="9" borderId="64" xfId="0" applyFont="1" applyFill="1" applyBorder="1" applyAlignment="1">
      <alignment horizontal="center"/>
    </xf>
    <xf numFmtId="0" fontId="6" fillId="24" borderId="15" xfId="0" applyFont="1" applyFill="1" applyBorder="1" applyAlignment="1">
      <alignment horizontal="center"/>
    </xf>
    <xf numFmtId="0" fontId="6" fillId="24" borderId="16" xfId="0" applyFont="1" applyFill="1" applyBorder="1" applyAlignment="1">
      <alignment horizontal="center"/>
    </xf>
    <xf numFmtId="0" fontId="6" fillId="24" borderId="29" xfId="0" applyFont="1" applyFill="1" applyBorder="1" applyAlignment="1">
      <alignment horizontal="center"/>
    </xf>
    <xf numFmtId="0" fontId="7" fillId="9" borderId="17" xfId="0" applyFont="1" applyFill="1" applyBorder="1" applyAlignment="1">
      <alignment horizontal="left"/>
    </xf>
    <xf numFmtId="0" fontId="7" fillId="9" borderId="14" xfId="0" applyFont="1" applyFill="1" applyBorder="1" applyAlignment="1">
      <alignment horizontal="left"/>
    </xf>
    <xf numFmtId="0" fontId="10" fillId="9" borderId="54" xfId="0" applyFont="1" applyFill="1" applyBorder="1" applyAlignment="1">
      <alignment horizontal="left"/>
    </xf>
    <xf numFmtId="0" fontId="10" fillId="9" borderId="11" xfId="0" applyFont="1" applyFill="1" applyBorder="1" applyAlignment="1">
      <alignment horizontal="left"/>
    </xf>
    <xf numFmtId="0" fontId="10" fillId="9" borderId="12" xfId="0" applyFont="1" applyFill="1" applyBorder="1" applyAlignment="1">
      <alignment horizontal="left"/>
    </xf>
    <xf numFmtId="0" fontId="6" fillId="24" borderId="33" xfId="0" applyFont="1" applyFill="1" applyBorder="1" applyAlignment="1">
      <alignment horizontal="center"/>
    </xf>
    <xf numFmtId="0" fontId="6" fillId="24" borderId="24" xfId="0" applyFont="1" applyFill="1" applyBorder="1" applyAlignment="1">
      <alignment horizontal="center"/>
    </xf>
    <xf numFmtId="0" fontId="6" fillId="24" borderId="25" xfId="0" applyFont="1" applyFill="1" applyBorder="1" applyAlignment="1">
      <alignment horizontal="center"/>
    </xf>
    <xf numFmtId="0" fontId="23" fillId="5" borderId="2" xfId="0" applyFont="1" applyFill="1" applyBorder="1" applyAlignment="1">
      <alignment horizontal="center"/>
    </xf>
    <xf numFmtId="0" fontId="23" fillId="5" borderId="3" xfId="0" applyFont="1" applyFill="1" applyBorder="1" applyAlignment="1">
      <alignment horizontal="center"/>
    </xf>
    <xf numFmtId="0" fontId="23" fillId="5" borderId="4" xfId="0" applyFont="1" applyFill="1" applyBorder="1" applyAlignment="1">
      <alignment horizontal="center"/>
    </xf>
    <xf numFmtId="0" fontId="23" fillId="5" borderId="10" xfId="0" applyFont="1" applyFill="1" applyBorder="1" applyAlignment="1">
      <alignment horizontal="center" wrapText="1"/>
    </xf>
    <xf numFmtId="0" fontId="23" fillId="5" borderId="11" xfId="0" applyFont="1" applyFill="1" applyBorder="1" applyAlignment="1">
      <alignment horizontal="center" wrapText="1"/>
    </xf>
    <xf numFmtId="0" fontId="23" fillId="5" borderId="1" xfId="0" applyFont="1" applyFill="1" applyBorder="1" applyAlignment="1">
      <alignment horizontal="center"/>
    </xf>
    <xf numFmtId="0" fontId="22" fillId="6" borderId="13" xfId="0" applyFont="1" applyFill="1" applyBorder="1" applyAlignment="1">
      <alignment horizontal="center"/>
    </xf>
    <xf numFmtId="0" fontId="22" fillId="6" borderId="14" xfId="0" applyFont="1" applyFill="1" applyBorder="1" applyAlignment="1">
      <alignment horizontal="center"/>
    </xf>
    <xf numFmtId="0" fontId="23" fillId="6" borderId="13" xfId="0" applyFont="1" applyFill="1" applyBorder="1" applyAlignment="1">
      <alignment horizontal="center" wrapText="1"/>
    </xf>
    <xf numFmtId="0" fontId="23" fillId="6" borderId="51" xfId="0" applyFont="1" applyFill="1" applyBorder="1" applyAlignment="1">
      <alignment horizontal="center" wrapText="1"/>
    </xf>
    <xf numFmtId="3" fontId="7" fillId="6" borderId="14" xfId="0" applyNumberFormat="1" applyFont="1" applyFill="1" applyBorder="1" applyAlignment="1">
      <alignment horizontal="center" vertical="center" wrapText="1"/>
    </xf>
    <xf numFmtId="3" fontId="7" fillId="6" borderId="58" xfId="0" applyNumberFormat="1" applyFont="1" applyFill="1" applyBorder="1" applyAlignment="1">
      <alignment horizontal="center" vertical="center" wrapText="1"/>
    </xf>
    <xf numFmtId="3" fontId="7" fillId="6" borderId="61" xfId="0" applyNumberFormat="1" applyFont="1" applyFill="1" applyBorder="1" applyAlignment="1">
      <alignment horizontal="center" vertical="center" wrapText="1"/>
    </xf>
    <xf numFmtId="0" fontId="7" fillId="26" borderId="1" xfId="0" applyFont="1" applyFill="1" applyBorder="1" applyAlignment="1">
      <alignment horizontal="center"/>
    </xf>
    <xf numFmtId="1" fontId="67" fillId="6" borderId="1" xfId="0" applyNumberFormat="1" applyFont="1" applyFill="1" applyBorder="1" applyAlignment="1" applyProtection="1">
      <alignment horizontal="center"/>
    </xf>
    <xf numFmtId="0" fontId="6" fillId="3" borderId="1" xfId="0" applyFont="1" applyFill="1" applyBorder="1" applyAlignment="1" applyProtection="1">
      <alignment horizontal="center"/>
      <protection locked="0"/>
    </xf>
    <xf numFmtId="0" fontId="10" fillId="3" borderId="10" xfId="0" applyFont="1" applyFill="1" applyBorder="1" applyAlignment="1" applyProtection="1">
      <alignment horizontal="center"/>
      <protection locked="0"/>
    </xf>
    <xf numFmtId="0" fontId="10" fillId="3" borderId="11" xfId="0" applyFont="1" applyFill="1" applyBorder="1" applyAlignment="1" applyProtection="1">
      <alignment horizontal="center"/>
      <protection locked="0"/>
    </xf>
    <xf numFmtId="0" fontId="9" fillId="6" borderId="1" xfId="0" applyFont="1" applyFill="1" applyBorder="1" applyAlignment="1" applyProtection="1">
      <alignment horizontal="center"/>
      <protection locked="0"/>
    </xf>
    <xf numFmtId="0" fontId="9" fillId="6" borderId="10" xfId="0" applyFont="1" applyFill="1" applyBorder="1" applyAlignment="1" applyProtection="1">
      <alignment horizontal="center"/>
      <protection locked="0"/>
    </xf>
    <xf numFmtId="0" fontId="16" fillId="6" borderId="1" xfId="0" applyFont="1" applyFill="1" applyBorder="1" applyAlignment="1" applyProtection="1">
      <alignment horizontal="center"/>
      <protection locked="0"/>
    </xf>
    <xf numFmtId="0" fontId="16" fillId="6" borderId="10" xfId="0" applyFont="1" applyFill="1" applyBorder="1" applyAlignment="1" applyProtection="1">
      <alignment horizontal="center"/>
      <protection locked="0"/>
    </xf>
    <xf numFmtId="0" fontId="39" fillId="6" borderId="1" xfId="0" applyFont="1" applyFill="1" applyBorder="1" applyAlignment="1">
      <alignment horizontal="center"/>
    </xf>
    <xf numFmtId="0" fontId="39" fillId="6" borderId="10" xfId="0" applyFont="1" applyFill="1" applyBorder="1" applyAlignment="1">
      <alignment horizontal="center"/>
    </xf>
    <xf numFmtId="0" fontId="39" fillId="6" borderId="11" xfId="0" applyFont="1" applyFill="1" applyBorder="1" applyAlignment="1">
      <alignment horizontal="center"/>
    </xf>
    <xf numFmtId="0" fontId="39" fillId="6" borderId="12" xfId="0" applyFont="1" applyFill="1" applyBorder="1" applyAlignment="1">
      <alignment horizontal="center"/>
    </xf>
    <xf numFmtId="0" fontId="16" fillId="6" borderId="11" xfId="0" applyFont="1" applyFill="1" applyBorder="1" applyAlignment="1" applyProtection="1">
      <alignment horizontal="center"/>
      <protection locked="0"/>
    </xf>
    <xf numFmtId="0" fontId="16" fillId="6" borderId="12" xfId="0" applyFont="1" applyFill="1" applyBorder="1" applyAlignment="1" applyProtection="1">
      <alignment horizontal="center"/>
      <protection locked="0"/>
    </xf>
    <xf numFmtId="0" fontId="9" fillId="6" borderId="11" xfId="0" applyFont="1" applyFill="1" applyBorder="1" applyAlignment="1" applyProtection="1">
      <alignment horizontal="center"/>
      <protection locked="0"/>
    </xf>
    <xf numFmtId="0" fontId="9" fillId="6" borderId="12" xfId="0" applyFont="1" applyFill="1" applyBorder="1" applyAlignment="1" applyProtection="1">
      <alignment horizontal="center"/>
      <protection locked="0"/>
    </xf>
    <xf numFmtId="0" fontId="10" fillId="3" borderId="12" xfId="0" applyFont="1" applyFill="1" applyBorder="1" applyAlignment="1" applyProtection="1">
      <alignment horizontal="center"/>
      <protection locked="0"/>
    </xf>
    <xf numFmtId="1" fontId="40" fillId="6" borderId="1" xfId="0" applyNumberFormat="1" applyFont="1" applyFill="1" applyBorder="1" applyAlignment="1" applyProtection="1">
      <alignment horizontal="center"/>
    </xf>
    <xf numFmtId="0" fontId="9" fillId="6" borderId="1" xfId="0" applyFont="1" applyFill="1" applyBorder="1" applyAlignment="1">
      <alignment horizontal="left"/>
    </xf>
    <xf numFmtId="0" fontId="7" fillId="8" borderId="12" xfId="0" applyFont="1" applyFill="1" applyBorder="1" applyAlignment="1">
      <alignment horizontal="center"/>
    </xf>
    <xf numFmtId="0" fontId="7" fillId="4" borderId="60" xfId="0" applyFont="1" applyFill="1" applyBorder="1" applyProtection="1">
      <protection locked="0"/>
    </xf>
    <xf numFmtId="0" fontId="7" fillId="4" borderId="70" xfId="0" applyFont="1" applyFill="1" applyBorder="1" applyProtection="1">
      <protection locked="0"/>
    </xf>
    <xf numFmtId="167" fontId="7" fillId="4" borderId="59" xfId="0" applyNumberFormat="1" applyFont="1" applyFill="1" applyBorder="1" applyAlignment="1">
      <alignment horizontal="center"/>
    </xf>
    <xf numFmtId="167" fontId="7" fillId="4" borderId="47" xfId="0" applyNumberFormat="1" applyFont="1" applyFill="1" applyBorder="1" applyAlignment="1">
      <alignment horizontal="center"/>
    </xf>
    <xf numFmtId="3" fontId="7" fillId="6" borderId="49" xfId="0" applyNumberFormat="1" applyFont="1" applyFill="1" applyBorder="1" applyAlignment="1">
      <alignment horizontal="center" vertical="center" wrapText="1"/>
    </xf>
    <xf numFmtId="167" fontId="7" fillId="4" borderId="58" xfId="0" applyNumberFormat="1" applyFont="1" applyFill="1" applyBorder="1" applyAlignment="1">
      <alignment horizontal="center"/>
    </xf>
    <xf numFmtId="167" fontId="7" fillId="4" borderId="46" xfId="0" applyNumberFormat="1" applyFont="1" applyFill="1" applyBorder="1" applyAlignment="1">
      <alignment horizontal="center"/>
    </xf>
    <xf numFmtId="0" fontId="68" fillId="6" borderId="56" xfId="0" applyFont="1" applyFill="1" applyBorder="1" applyAlignment="1" applyProtection="1">
      <alignment horizontal="left" vertical="center" wrapText="1"/>
      <protection locked="0"/>
    </xf>
    <xf numFmtId="0" fontId="68" fillId="6" borderId="67" xfId="0" applyFont="1" applyFill="1" applyBorder="1" applyAlignment="1" applyProtection="1">
      <alignment horizontal="left" vertical="center" wrapText="1"/>
      <protection locked="0"/>
    </xf>
    <xf numFmtId="0" fontId="68" fillId="6" borderId="27" xfId="0" applyFont="1" applyFill="1" applyBorder="1" applyAlignment="1" applyProtection="1">
      <alignment horizontal="left" vertical="center" wrapText="1"/>
      <protection locked="0"/>
    </xf>
    <xf numFmtId="0" fontId="68" fillId="6" borderId="4" xfId="0" applyFont="1" applyFill="1" applyBorder="1" applyAlignment="1" applyProtection="1">
      <alignment horizontal="left" vertical="center" wrapText="1"/>
      <protection locked="0"/>
    </xf>
    <xf numFmtId="0" fontId="68" fillId="6" borderId="16" xfId="0" applyFont="1" applyFill="1" applyBorder="1" applyAlignment="1" applyProtection="1">
      <alignment horizontal="left" vertical="center" wrapText="1"/>
      <protection locked="0"/>
    </xf>
    <xf numFmtId="0" fontId="68" fillId="6" borderId="14" xfId="0" applyFont="1" applyFill="1" applyBorder="1" applyAlignment="1" applyProtection="1">
      <alignment horizontal="left" vertical="center" wrapText="1"/>
      <protection locked="0"/>
    </xf>
    <xf numFmtId="0" fontId="68" fillId="6" borderId="1" xfId="0" applyFont="1" applyFill="1" applyBorder="1" applyAlignment="1" applyProtection="1">
      <alignment horizontal="left" vertical="center" wrapText="1"/>
      <protection locked="0"/>
    </xf>
    <xf numFmtId="0" fontId="30" fillId="6" borderId="0" xfId="0" applyFont="1" applyFill="1" applyBorder="1"/>
    <xf numFmtId="0" fontId="29" fillId="4" borderId="30" xfId="0" applyFont="1" applyFill="1" applyBorder="1"/>
    <xf numFmtId="0" fontId="30" fillId="4" borderId="31" xfId="0" applyFont="1" applyFill="1" applyBorder="1"/>
    <xf numFmtId="0" fontId="29" fillId="4" borderId="19" xfId="0" applyFont="1" applyFill="1" applyBorder="1"/>
    <xf numFmtId="0" fontId="30" fillId="4" borderId="1" xfId="0" applyFont="1" applyFill="1" applyBorder="1"/>
    <xf numFmtId="0" fontId="29" fillId="4" borderId="20" xfId="0" applyFont="1" applyFill="1" applyBorder="1"/>
    <xf numFmtId="0" fontId="29" fillId="4" borderId="21" xfId="0" applyFont="1" applyFill="1" applyBorder="1"/>
    <xf numFmtId="0" fontId="30" fillId="4" borderId="22" xfId="0" applyFont="1" applyFill="1" applyBorder="1"/>
    <xf numFmtId="0" fontId="2" fillId="6" borderId="56" xfId="0" applyFont="1" applyFill="1" applyBorder="1" applyAlignment="1" applyProtection="1">
      <alignment horizontal="left" vertical="center" wrapText="1"/>
      <protection locked="0"/>
    </xf>
    <xf numFmtId="0" fontId="2" fillId="6" borderId="67" xfId="0" applyFont="1" applyFill="1" applyBorder="1" applyAlignment="1" applyProtection="1">
      <alignment horizontal="left" vertical="center" wrapText="1"/>
      <protection locked="0"/>
    </xf>
    <xf numFmtId="0" fontId="2" fillId="6" borderId="27" xfId="0" applyFont="1" applyFill="1" applyBorder="1" applyAlignment="1" applyProtection="1">
      <alignment horizontal="left" vertical="center" wrapText="1"/>
      <protection locked="0"/>
    </xf>
    <xf numFmtId="0" fontId="2" fillId="6" borderId="4" xfId="0" applyFont="1" applyFill="1" applyBorder="1" applyAlignment="1" applyProtection="1">
      <alignment horizontal="left" vertical="center" wrapText="1"/>
      <protection locked="0"/>
    </xf>
    <xf numFmtId="0" fontId="2" fillId="6" borderId="16" xfId="0" applyFont="1" applyFill="1" applyBorder="1" applyAlignment="1" applyProtection="1">
      <alignment horizontal="left" vertical="center" wrapText="1"/>
      <protection locked="0"/>
    </xf>
    <xf numFmtId="0" fontId="2" fillId="6" borderId="14" xfId="0" applyFont="1" applyFill="1" applyBorder="1" applyAlignment="1" applyProtection="1">
      <alignment horizontal="left" vertical="center" wrapText="1"/>
      <protection locked="0"/>
    </xf>
    <xf numFmtId="0" fontId="2" fillId="6" borderId="1" xfId="0" applyFont="1" applyFill="1" applyBorder="1" applyAlignment="1" applyProtection="1">
      <alignment horizontal="left" vertical="center"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amanye/Desktop/Ebenezer%20August%20folder/QRV%20readings/trent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en. Reporter Info"/>
      <sheetName val="GHG Summary"/>
      <sheetName val="GSC2"/>
      <sheetName val="GSC 1"/>
      <sheetName val="Sheet2"/>
      <sheetName val="Cement Production"/>
      <sheetName val="Pulp and Paper"/>
      <sheetName val="Electricity Generation"/>
      <sheetName val="Coal Storage"/>
      <sheetName val="Petroleum Product Supplier"/>
      <sheetName val="Natural Gas Distributer"/>
      <sheetName val="Equipment for Electricity Trans"/>
      <sheetName val="Electricity Importation"/>
      <sheetName val="Equipment for NG Prod-Proc"/>
      <sheetName val="Underground Coal Mining"/>
      <sheetName val="Industrial Wastewater"/>
      <sheetName val="Mobile Equipment"/>
      <sheetName val="Refere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opLeftCell="A13" zoomScale="85" zoomScaleNormal="85" workbookViewId="0">
      <selection activeCell="B7" sqref="B7"/>
    </sheetView>
  </sheetViews>
  <sheetFormatPr defaultRowHeight="15" x14ac:dyDescent="0.25"/>
  <cols>
    <col min="1" max="1" width="35.42578125" style="366" customWidth="1"/>
    <col min="2" max="2" width="139.28515625" customWidth="1"/>
    <col min="3" max="3" width="64.42578125" customWidth="1"/>
  </cols>
  <sheetData>
    <row r="1" spans="1:2" ht="16.5" thickBot="1" x14ac:dyDescent="0.3">
      <c r="A1" s="358" t="s">
        <v>166</v>
      </c>
      <c r="B1" s="359" t="s">
        <v>421</v>
      </c>
    </row>
    <row r="2" spans="1:2" ht="101.25" customHeight="1" thickBot="1" x14ac:dyDescent="0.3">
      <c r="A2" s="358"/>
      <c r="B2" s="360" t="s">
        <v>496</v>
      </c>
    </row>
    <row r="3" spans="1:2" ht="36" customHeight="1" x14ac:dyDescent="0.25">
      <c r="A3" s="962" t="s">
        <v>420</v>
      </c>
      <c r="B3" s="361" t="s">
        <v>499</v>
      </c>
    </row>
    <row r="4" spans="1:2" ht="33" customHeight="1" x14ac:dyDescent="0.25">
      <c r="A4" s="963"/>
      <c r="B4" s="362" t="s">
        <v>389</v>
      </c>
    </row>
    <row r="5" spans="1:2" ht="36.75" customHeight="1" thickBot="1" x14ac:dyDescent="0.3">
      <c r="A5" s="964"/>
      <c r="B5" s="363" t="s">
        <v>379</v>
      </c>
    </row>
    <row r="6" spans="1:2" s="99" customFormat="1" ht="32.25" thickBot="1" x14ac:dyDescent="0.3">
      <c r="A6" s="358" t="s">
        <v>167</v>
      </c>
      <c r="B6" s="360" t="s">
        <v>380</v>
      </c>
    </row>
    <row r="7" spans="1:2" ht="138" customHeight="1" thickBot="1" x14ac:dyDescent="0.3">
      <c r="A7" s="358" t="s">
        <v>419</v>
      </c>
      <c r="B7" s="360" t="s">
        <v>729</v>
      </c>
    </row>
    <row r="8" spans="1:2" ht="65.25" customHeight="1" thickBot="1" x14ac:dyDescent="0.3">
      <c r="A8" s="358" t="s">
        <v>418</v>
      </c>
      <c r="B8" s="360" t="s">
        <v>495</v>
      </c>
    </row>
    <row r="9" spans="1:2" ht="37.5" customHeight="1" thickBot="1" x14ac:dyDescent="0.3">
      <c r="A9" s="358" t="s">
        <v>168</v>
      </c>
      <c r="B9" s="364" t="s">
        <v>417</v>
      </c>
    </row>
    <row r="10" spans="1:2" ht="19.5" customHeight="1" thickBot="1" x14ac:dyDescent="0.3">
      <c r="A10" s="358" t="s">
        <v>169</v>
      </c>
      <c r="B10" s="365" t="s">
        <v>170</v>
      </c>
    </row>
    <row r="11" spans="1:2" ht="16.5" thickBot="1" x14ac:dyDescent="0.3">
      <c r="A11" s="358"/>
      <c r="B11" s="364"/>
    </row>
    <row r="12" spans="1:2" ht="15.75" thickBot="1" x14ac:dyDescent="0.3"/>
    <row r="13" spans="1:2" ht="19.5" thickBot="1" x14ac:dyDescent="0.35">
      <c r="A13" s="965" t="s">
        <v>378</v>
      </c>
      <c r="B13" s="966"/>
    </row>
    <row r="14" spans="1:2" x14ac:dyDescent="0.25">
      <c r="A14" s="367"/>
      <c r="B14" s="301" t="s">
        <v>228</v>
      </c>
    </row>
    <row r="15" spans="1:2" x14ac:dyDescent="0.25">
      <c r="A15" s="636"/>
      <c r="B15" s="630" t="s">
        <v>645</v>
      </c>
    </row>
    <row r="16" spans="1:2" ht="17.25" customHeight="1" x14ac:dyDescent="0.25">
      <c r="A16" s="368"/>
      <c r="B16" s="300" t="s">
        <v>375</v>
      </c>
    </row>
    <row r="17" spans="1:2" ht="20.25" customHeight="1" x14ac:dyDescent="0.25">
      <c r="A17" s="369"/>
      <c r="B17" s="300" t="s">
        <v>377</v>
      </c>
    </row>
    <row r="18" spans="1:2" ht="15.75" thickBot="1" x14ac:dyDescent="0.3">
      <c r="A18" s="370"/>
      <c r="B18" s="45" t="s">
        <v>376</v>
      </c>
    </row>
  </sheetData>
  <sheetProtection selectLockedCells="1"/>
  <mergeCells count="2">
    <mergeCell ref="A3:A5"/>
    <mergeCell ref="A13:B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E168C-16C7-4EF8-B249-2759CA5FF237}">
  <sheetPr>
    <pageSetUpPr fitToPage="1"/>
  </sheetPr>
  <dimension ref="A1:CF185"/>
  <sheetViews>
    <sheetView topLeftCell="A41" zoomScale="82" zoomScaleNormal="82" workbookViewId="0">
      <selection activeCell="E26" sqref="E26"/>
    </sheetView>
  </sheetViews>
  <sheetFormatPr defaultRowHeight="16.5" x14ac:dyDescent="0.25"/>
  <cols>
    <col min="1" max="1" width="45.85546875" style="104" customWidth="1"/>
    <col min="2" max="2" width="24.5703125" style="104" customWidth="1"/>
    <col min="3" max="3" width="22.28515625" style="104" customWidth="1"/>
    <col min="4" max="4" width="18.140625" style="104" customWidth="1"/>
    <col min="5" max="5" width="25.140625" style="104" customWidth="1"/>
    <col min="6" max="6" width="17.7109375" style="104" customWidth="1"/>
    <col min="7" max="7" width="18" style="104" customWidth="1"/>
    <col min="8" max="8" width="17" style="104" customWidth="1"/>
    <col min="9" max="9" width="14.28515625" style="104" customWidth="1"/>
    <col min="10" max="10" width="14.42578125" style="104" customWidth="1"/>
    <col min="11" max="11" width="14.140625" style="104" customWidth="1"/>
    <col min="12" max="12" width="16.85546875" style="104" customWidth="1"/>
    <col min="13" max="13" width="13" style="104" customWidth="1"/>
    <col min="14" max="14" width="14.7109375" style="104" customWidth="1"/>
    <col min="15" max="15" width="13.5703125" style="104" customWidth="1"/>
    <col min="16" max="16" width="14.5703125" style="104" customWidth="1"/>
    <col min="17" max="17" width="15.42578125" style="104" customWidth="1"/>
    <col min="18" max="18" width="10.140625" style="104" customWidth="1"/>
    <col min="19" max="19" width="10.28515625" style="104" customWidth="1"/>
    <col min="20" max="20" width="17.140625" style="104" customWidth="1"/>
    <col min="21" max="21" width="25.7109375" style="104" customWidth="1"/>
    <col min="22" max="22" width="17.7109375" style="104" customWidth="1"/>
    <col min="23" max="23" width="24.85546875" style="104" customWidth="1"/>
    <col min="24" max="24" width="16.7109375" style="104" customWidth="1"/>
    <col min="25" max="26" width="9.140625" style="104"/>
    <col min="27" max="65" width="9.140625" style="105"/>
    <col min="66" max="16384" width="9.140625" style="104"/>
  </cols>
  <sheetData>
    <row r="1" spans="1:65" ht="17.25" thickBot="1" x14ac:dyDescent="0.3"/>
    <row r="2" spans="1:65" ht="23.25" customHeight="1" thickBot="1" x14ac:dyDescent="0.4">
      <c r="A2" s="708" t="s">
        <v>676</v>
      </c>
      <c r="B2" s="709"/>
      <c r="C2" s="709"/>
      <c r="D2" s="709"/>
      <c r="E2" s="709"/>
      <c r="F2" s="709"/>
      <c r="G2" s="709"/>
      <c r="H2" s="710"/>
      <c r="I2" s="711"/>
      <c r="J2" s="711"/>
      <c r="K2" s="711"/>
      <c r="L2" s="712"/>
    </row>
    <row r="4" spans="1:65" ht="17.25" thickBot="1" x14ac:dyDescent="0.3"/>
    <row r="5" spans="1:65" ht="17.25" thickBot="1" x14ac:dyDescent="0.3">
      <c r="A5" s="1107" t="s">
        <v>514</v>
      </c>
      <c r="B5" s="1108"/>
      <c r="C5" s="12"/>
      <c r="D5" s="12"/>
      <c r="E5" s="12"/>
      <c r="F5" s="10"/>
      <c r="G5" s="10"/>
      <c r="H5" s="10"/>
      <c r="I5" s="10"/>
      <c r="J5" s="10"/>
      <c r="K5" s="10"/>
      <c r="L5" s="10"/>
      <c r="M5" s="12"/>
      <c r="N5" s="12"/>
      <c r="O5" s="12"/>
      <c r="P5" s="12"/>
      <c r="Q5" s="12"/>
      <c r="R5" s="12"/>
      <c r="S5" s="12"/>
      <c r="T5" s="12"/>
      <c r="U5" s="12"/>
      <c r="V5" s="12"/>
      <c r="W5" s="12"/>
    </row>
    <row r="6" spans="1:65" x14ac:dyDescent="0.25">
      <c r="A6" s="563" t="s">
        <v>573</v>
      </c>
      <c r="B6" s="564"/>
      <c r="C6" s="447"/>
      <c r="D6" s="12"/>
      <c r="E6" s="12"/>
      <c r="F6" s="10"/>
      <c r="G6" s="10"/>
      <c r="H6" s="10"/>
      <c r="I6" s="10"/>
      <c r="J6" s="10"/>
      <c r="K6" s="10"/>
      <c r="L6" s="10"/>
      <c r="M6" s="12"/>
      <c r="N6" s="12"/>
      <c r="O6" s="12"/>
      <c r="P6" s="12"/>
      <c r="Q6" s="12"/>
      <c r="R6" s="12"/>
      <c r="S6" s="12"/>
      <c r="T6" s="12"/>
      <c r="U6" s="12"/>
      <c r="V6" s="12"/>
      <c r="W6" s="12"/>
    </row>
    <row r="7" spans="1:65" x14ac:dyDescent="0.25">
      <c r="A7" s="565" t="s">
        <v>515</v>
      </c>
      <c r="B7" s="566" t="s">
        <v>510</v>
      </c>
      <c r="C7" s="566" t="s">
        <v>510</v>
      </c>
      <c r="D7" s="566" t="s">
        <v>510</v>
      </c>
      <c r="E7" s="549" t="s">
        <v>1</v>
      </c>
      <c r="F7" s="914" t="s">
        <v>162</v>
      </c>
      <c r="G7" s="1352" t="s">
        <v>446</v>
      </c>
      <c r="H7" s="1353"/>
      <c r="I7" s="1353"/>
      <c r="J7" s="1353"/>
      <c r="K7" s="1366"/>
      <c r="L7" s="1351"/>
      <c r="M7" s="12"/>
      <c r="Q7" s="105"/>
      <c r="R7" s="105"/>
      <c r="S7" s="105"/>
      <c r="T7" s="105"/>
      <c r="U7" s="105"/>
      <c r="V7" s="105"/>
      <c r="W7" s="105"/>
      <c r="X7" s="105"/>
      <c r="Y7" s="105"/>
      <c r="Z7" s="105"/>
      <c r="BD7" s="104"/>
      <c r="BE7" s="104"/>
      <c r="BF7" s="104"/>
      <c r="BG7" s="104"/>
      <c r="BH7" s="104"/>
      <c r="BI7" s="104"/>
      <c r="BJ7" s="104"/>
      <c r="BK7" s="104"/>
      <c r="BL7" s="104"/>
      <c r="BM7" s="104"/>
    </row>
    <row r="8" spans="1:65" ht="19.5" customHeight="1" x14ac:dyDescent="0.25">
      <c r="A8" s="565" t="s">
        <v>516</v>
      </c>
      <c r="B8" s="566"/>
      <c r="C8" s="566"/>
      <c r="D8" s="566"/>
      <c r="E8" s="12"/>
      <c r="F8" s="12"/>
      <c r="G8" s="1355" t="s">
        <v>226</v>
      </c>
      <c r="H8" s="1364"/>
      <c r="I8" s="1364"/>
      <c r="J8" s="1364"/>
      <c r="K8" s="1365"/>
      <c r="L8" s="957"/>
      <c r="M8" s="12"/>
      <c r="Q8" s="105"/>
      <c r="R8" s="105"/>
      <c r="S8" s="105"/>
      <c r="T8" s="105"/>
      <c r="U8" s="105"/>
      <c r="V8" s="105"/>
      <c r="W8" s="105"/>
      <c r="X8" s="105"/>
      <c r="Y8" s="105"/>
      <c r="Z8" s="105"/>
      <c r="BD8" s="104"/>
      <c r="BE8" s="104"/>
      <c r="BF8" s="104"/>
      <c r="BG8" s="104"/>
      <c r="BH8" s="104"/>
      <c r="BI8" s="104"/>
      <c r="BJ8" s="104"/>
      <c r="BK8" s="104"/>
      <c r="BL8" s="104"/>
      <c r="BM8" s="104"/>
    </row>
    <row r="9" spans="1:65" ht="21.75" customHeight="1" x14ac:dyDescent="0.25">
      <c r="A9" s="565" t="s">
        <v>224</v>
      </c>
      <c r="B9" s="566" t="s">
        <v>517</v>
      </c>
      <c r="C9" s="566" t="s">
        <v>517</v>
      </c>
      <c r="D9" s="566" t="s">
        <v>517</v>
      </c>
      <c r="E9" s="12"/>
      <c r="F9" s="12"/>
      <c r="G9" s="1355" t="s">
        <v>735</v>
      </c>
      <c r="H9" s="1364"/>
      <c r="I9" s="1364"/>
      <c r="J9" s="1364"/>
      <c r="K9" s="1365"/>
      <c r="L9" s="957"/>
      <c r="M9" s="12"/>
      <c r="Q9" s="105"/>
      <c r="R9" s="105"/>
      <c r="S9" s="105"/>
      <c r="T9" s="105"/>
      <c r="U9" s="105"/>
      <c r="V9" s="105"/>
      <c r="W9" s="105"/>
      <c r="X9" s="105"/>
      <c r="Y9" s="105"/>
      <c r="Z9" s="105"/>
      <c r="BD9" s="104"/>
      <c r="BE9" s="104"/>
      <c r="BF9" s="104"/>
      <c r="BG9" s="104"/>
      <c r="BH9" s="104"/>
      <c r="BI9" s="104"/>
      <c r="BJ9" s="104"/>
      <c r="BK9" s="104"/>
      <c r="BL9" s="104"/>
      <c r="BM9" s="104"/>
    </row>
    <row r="10" spans="1:65" ht="21.75" customHeight="1" x14ac:dyDescent="0.25">
      <c r="A10" s="565" t="s">
        <v>574</v>
      </c>
      <c r="B10" s="566"/>
      <c r="C10" s="567"/>
      <c r="D10" s="568"/>
      <c r="E10" s="12"/>
      <c r="F10" s="915"/>
      <c r="G10" s="1357" t="s">
        <v>511</v>
      </c>
      <c r="H10" s="1362"/>
      <c r="I10" s="1362"/>
      <c r="J10" s="1362"/>
      <c r="K10" s="1363"/>
      <c r="L10" s="957"/>
      <c r="M10" s="12"/>
      <c r="Q10" s="105"/>
      <c r="R10" s="105"/>
      <c r="S10" s="105"/>
      <c r="T10" s="105"/>
      <c r="U10" s="105"/>
      <c r="V10" s="105"/>
      <c r="W10" s="105"/>
      <c r="X10" s="105"/>
      <c r="Y10" s="105"/>
      <c r="Z10" s="105"/>
      <c r="BD10" s="104"/>
      <c r="BE10" s="104"/>
      <c r="BF10" s="104"/>
      <c r="BG10" s="104"/>
      <c r="BH10" s="104"/>
      <c r="BI10" s="104"/>
      <c r="BJ10" s="104"/>
      <c r="BK10" s="104"/>
      <c r="BL10" s="104"/>
      <c r="BM10" s="104"/>
    </row>
    <row r="11" spans="1:65" ht="21.75" customHeight="1" thickBot="1" x14ac:dyDescent="0.3">
      <c r="A11" s="565" t="s">
        <v>575</v>
      </c>
      <c r="B11" s="569"/>
      <c r="C11" s="570"/>
      <c r="D11" s="571"/>
      <c r="E11" s="12"/>
      <c r="F11" s="12"/>
      <c r="G11" s="1359" t="s">
        <v>733</v>
      </c>
      <c r="H11" s="1360"/>
      <c r="I11" s="1360"/>
      <c r="J11" s="1360"/>
      <c r="K11" s="1361"/>
      <c r="L11" s="1349"/>
      <c r="M11" s="12"/>
      <c r="Q11" s="105"/>
      <c r="R11" s="105"/>
      <c r="S11" s="105"/>
      <c r="T11" s="105"/>
      <c r="U11" s="105"/>
      <c r="V11" s="105"/>
      <c r="W11" s="105"/>
      <c r="X11" s="105"/>
      <c r="Y11" s="105"/>
      <c r="Z11" s="105"/>
      <c r="BD11" s="104"/>
      <c r="BE11" s="104"/>
      <c r="BF11" s="104"/>
      <c r="BG11" s="104"/>
      <c r="BH11" s="104"/>
      <c r="BI11" s="104"/>
      <c r="BJ11" s="104"/>
      <c r="BK11" s="104"/>
      <c r="BL11" s="104"/>
      <c r="BM11" s="104"/>
    </row>
    <row r="12" spans="1:65" ht="18.75" customHeight="1" x14ac:dyDescent="0.25">
      <c r="A12" s="565" t="s">
        <v>518</v>
      </c>
      <c r="B12" s="572">
        <f>SUM(B10:D10)</f>
        <v>0</v>
      </c>
      <c r="C12" s="447"/>
      <c r="D12" s="549"/>
      <c r="E12" s="12"/>
      <c r="F12" s="12"/>
      <c r="G12" s="12"/>
      <c r="H12" s="12"/>
      <c r="I12" s="12"/>
      <c r="J12" s="12"/>
      <c r="K12" s="12"/>
      <c r="L12" s="12"/>
      <c r="M12" s="12"/>
      <c r="N12" s="12"/>
      <c r="O12" s="128"/>
      <c r="P12" s="12"/>
      <c r="Q12" s="12"/>
      <c r="R12" s="12"/>
      <c r="S12" s="12"/>
      <c r="T12" s="12"/>
      <c r="U12" s="12"/>
      <c r="V12" s="12"/>
      <c r="W12" s="12"/>
    </row>
    <row r="13" spans="1:65" ht="19.5" customHeight="1" x14ac:dyDescent="0.25">
      <c r="A13" s="565" t="s">
        <v>519</v>
      </c>
      <c r="B13" s="572">
        <f>SUM(B11:D11)</f>
        <v>0</v>
      </c>
      <c r="C13" s="447"/>
      <c r="D13" s="549"/>
      <c r="E13" s="12"/>
      <c r="F13" s="12"/>
      <c r="G13" s="12"/>
      <c r="H13" s="12"/>
      <c r="I13" s="12"/>
      <c r="J13" s="12"/>
      <c r="K13" s="12"/>
      <c r="L13" s="12"/>
      <c r="M13" s="12"/>
      <c r="N13" s="12"/>
      <c r="O13" s="128"/>
      <c r="P13" s="12"/>
      <c r="Q13" s="12"/>
      <c r="R13" s="12"/>
      <c r="S13" s="12"/>
      <c r="T13" s="12"/>
      <c r="U13" s="12"/>
      <c r="V13" s="12"/>
      <c r="W13" s="12"/>
    </row>
    <row r="14" spans="1:65" ht="21.75" customHeight="1" x14ac:dyDescent="0.25">
      <c r="A14" s="573" t="s">
        <v>576</v>
      </c>
      <c r="B14" s="574"/>
      <c r="C14" s="447"/>
      <c r="D14" s="12"/>
      <c r="E14" s="12"/>
      <c r="F14" s="12"/>
      <c r="G14" s="12"/>
      <c r="H14" s="12"/>
      <c r="I14" s="12"/>
      <c r="J14" s="12"/>
      <c r="K14" s="12"/>
      <c r="L14" s="12"/>
      <c r="M14" s="12"/>
      <c r="N14" s="12"/>
      <c r="O14" s="128"/>
      <c r="P14" s="12"/>
      <c r="Q14" s="12"/>
      <c r="R14" s="12"/>
      <c r="S14" s="12"/>
      <c r="T14" s="12"/>
      <c r="U14" s="12"/>
      <c r="V14" s="12"/>
      <c r="W14" s="12"/>
    </row>
    <row r="15" spans="1:65" ht="17.25" customHeight="1" thickBot="1" x14ac:dyDescent="0.3">
      <c r="A15" s="188" t="s">
        <v>348</v>
      </c>
      <c r="B15" s="575">
        <f>B13-B14</f>
        <v>0</v>
      </c>
      <c r="C15" s="12"/>
      <c r="D15" s="12"/>
      <c r="E15" s="12"/>
      <c r="F15" s="12"/>
      <c r="G15" s="12"/>
      <c r="H15" s="12"/>
      <c r="I15" s="12"/>
      <c r="J15" s="12"/>
      <c r="K15" s="12"/>
      <c r="L15" s="12"/>
      <c r="M15" s="12"/>
      <c r="N15" s="12"/>
      <c r="O15" s="128"/>
      <c r="P15" s="12"/>
      <c r="Q15" s="12"/>
      <c r="R15" s="12"/>
      <c r="S15" s="12"/>
      <c r="T15" s="12"/>
      <c r="U15" s="12"/>
      <c r="V15" s="12"/>
      <c r="W15" s="12"/>
    </row>
    <row r="16" spans="1:65" x14ac:dyDescent="0.25">
      <c r="A16" s="12"/>
      <c r="B16" s="12"/>
      <c r="C16" s="12"/>
      <c r="D16" s="12"/>
      <c r="E16" s="12"/>
      <c r="F16" s="12"/>
      <c r="G16" s="12"/>
      <c r="H16" s="12"/>
      <c r="I16" s="12"/>
      <c r="J16" s="12"/>
      <c r="K16" s="12"/>
      <c r="L16" s="12"/>
      <c r="M16" s="12"/>
      <c r="N16" s="12"/>
      <c r="O16" s="128"/>
      <c r="P16" s="12"/>
      <c r="Q16" s="12"/>
      <c r="R16" s="12"/>
      <c r="S16" s="12"/>
      <c r="T16" s="12"/>
      <c r="U16" s="12"/>
      <c r="V16" s="12"/>
      <c r="W16" s="12"/>
    </row>
    <row r="17" spans="1:23" x14ac:dyDescent="0.25">
      <c r="A17" s="1123"/>
      <c r="B17" s="1123"/>
      <c r="C17" s="10"/>
      <c r="D17" s="12"/>
      <c r="E17" s="12"/>
      <c r="F17" s="12"/>
      <c r="G17" s="12"/>
      <c r="H17" s="12"/>
      <c r="I17" s="12"/>
      <c r="J17" s="12"/>
      <c r="K17" s="12"/>
      <c r="L17" s="12"/>
      <c r="M17" s="12"/>
      <c r="N17" s="12"/>
      <c r="O17" s="128"/>
      <c r="P17" s="12"/>
      <c r="Q17" s="12"/>
      <c r="R17" s="12"/>
      <c r="S17" s="12"/>
      <c r="T17" s="10"/>
      <c r="U17" s="950"/>
      <c r="V17" s="10"/>
      <c r="W17" s="12"/>
    </row>
    <row r="18" spans="1:23" ht="37.5" customHeight="1" thickBot="1" x14ac:dyDescent="0.3">
      <c r="A18" s="1053" t="s">
        <v>720</v>
      </c>
      <c r="B18" s="1053"/>
      <c r="C18" s="1053"/>
      <c r="D18" s="1053"/>
      <c r="E18" s="1053"/>
      <c r="F18" s="1053"/>
      <c r="G18" s="1053"/>
      <c r="H18" s="1053"/>
      <c r="I18" s="1053"/>
      <c r="J18" s="1053"/>
      <c r="K18" s="1053"/>
      <c r="L18" s="1053"/>
      <c r="M18" s="1053"/>
      <c r="N18" s="12"/>
      <c r="O18" s="12"/>
      <c r="P18" s="12"/>
      <c r="Q18" s="12"/>
      <c r="R18" s="12"/>
      <c r="S18" s="12"/>
      <c r="T18" s="951"/>
      <c r="U18" s="952"/>
      <c r="V18" s="952"/>
      <c r="W18" s="12"/>
    </row>
    <row r="19" spans="1:23" ht="31.5" customHeight="1" thickBot="1" x14ac:dyDescent="0.3">
      <c r="A19" s="944" t="s">
        <v>724</v>
      </c>
      <c r="B19" s="1392" t="s">
        <v>703</v>
      </c>
      <c r="C19" s="1392" t="s">
        <v>698</v>
      </c>
      <c r="D19" s="946" t="s">
        <v>457</v>
      </c>
      <c r="E19" s="947" t="s">
        <v>458</v>
      </c>
      <c r="F19" s="947" t="s">
        <v>459</v>
      </c>
      <c r="G19" s="947" t="s">
        <v>460</v>
      </c>
      <c r="H19" s="947" t="s">
        <v>17</v>
      </c>
      <c r="I19" s="947" t="s">
        <v>18</v>
      </c>
      <c r="J19" s="947" t="s">
        <v>19</v>
      </c>
      <c r="K19" s="947" t="s">
        <v>461</v>
      </c>
      <c r="L19" s="947" t="s">
        <v>20</v>
      </c>
      <c r="M19" s="947" t="s">
        <v>21</v>
      </c>
      <c r="N19" s="947" t="s">
        <v>22</v>
      </c>
      <c r="O19" s="948" t="s">
        <v>23</v>
      </c>
      <c r="P19" s="949" t="s">
        <v>700</v>
      </c>
      <c r="T19" s="105"/>
      <c r="U19" s="932"/>
      <c r="V19" s="933"/>
    </row>
    <row r="20" spans="1:23" ht="31.5" customHeight="1" x14ac:dyDescent="0.25">
      <c r="A20" s="1062"/>
      <c r="B20" s="1064"/>
      <c r="C20" s="1393" t="s">
        <v>699</v>
      </c>
      <c r="D20" s="916"/>
      <c r="E20" s="916"/>
      <c r="F20" s="463"/>
      <c r="G20" s="917"/>
      <c r="H20" s="916"/>
      <c r="I20" s="916"/>
      <c r="J20" s="916"/>
      <c r="K20" s="916"/>
      <c r="L20" s="916"/>
      <c r="M20" s="916"/>
      <c r="N20" s="916"/>
      <c r="O20" s="918"/>
      <c r="P20" s="919"/>
      <c r="T20" s="105"/>
      <c r="U20" s="932"/>
      <c r="V20" s="933"/>
    </row>
    <row r="21" spans="1:23" ht="27.75" customHeight="1" thickBot="1" x14ac:dyDescent="0.3">
      <c r="A21" s="1063"/>
      <c r="B21" s="1065"/>
      <c r="C21" s="1394" t="s">
        <v>697</v>
      </c>
      <c r="D21" s="920"/>
      <c r="E21" s="920"/>
      <c r="F21" s="515"/>
      <c r="G21" s="514"/>
      <c r="H21" s="920"/>
      <c r="I21" s="920"/>
      <c r="J21" s="920"/>
      <c r="K21" s="920"/>
      <c r="L21" s="920"/>
      <c r="M21" s="920"/>
      <c r="N21" s="920"/>
      <c r="O21" s="921"/>
      <c r="P21" s="922"/>
      <c r="T21" s="105"/>
      <c r="U21" s="932"/>
      <c r="V21" s="933"/>
    </row>
    <row r="22" spans="1:23" ht="28.5" customHeight="1" x14ac:dyDescent="0.25">
      <c r="A22" s="1062"/>
      <c r="B22" s="1064"/>
      <c r="C22" s="1393" t="s">
        <v>696</v>
      </c>
      <c r="D22" s="916"/>
      <c r="E22" s="916"/>
      <c r="F22" s="463"/>
      <c r="G22" s="917"/>
      <c r="H22" s="916"/>
      <c r="I22" s="916"/>
      <c r="J22" s="916"/>
      <c r="K22" s="916"/>
      <c r="L22" s="916"/>
      <c r="M22" s="916"/>
      <c r="N22" s="916"/>
      <c r="O22" s="918"/>
      <c r="P22" s="919"/>
      <c r="T22" s="105"/>
      <c r="U22" s="932"/>
      <c r="V22" s="933"/>
    </row>
    <row r="23" spans="1:23" ht="24" customHeight="1" thickBot="1" x14ac:dyDescent="0.3">
      <c r="A23" s="1063"/>
      <c r="B23" s="1065"/>
      <c r="C23" s="1394" t="s">
        <v>697</v>
      </c>
      <c r="D23" s="920"/>
      <c r="E23" s="920"/>
      <c r="F23" s="515"/>
      <c r="G23" s="514"/>
      <c r="H23" s="920"/>
      <c r="I23" s="920"/>
      <c r="J23" s="920"/>
      <c r="K23" s="920"/>
      <c r="L23" s="920"/>
      <c r="M23" s="920"/>
      <c r="N23" s="920"/>
      <c r="O23" s="921"/>
      <c r="P23" s="922"/>
      <c r="T23" s="105"/>
      <c r="U23" s="932"/>
      <c r="V23" s="933"/>
    </row>
    <row r="24" spans="1:23" ht="26.25" customHeight="1" x14ac:dyDescent="0.25">
      <c r="A24" s="1062"/>
      <c r="B24" s="1064"/>
      <c r="C24" s="1393" t="s">
        <v>696</v>
      </c>
      <c r="D24" s="916"/>
      <c r="E24" s="916"/>
      <c r="F24" s="463"/>
      <c r="G24" s="917"/>
      <c r="H24" s="916"/>
      <c r="I24" s="916"/>
      <c r="J24" s="916"/>
      <c r="K24" s="916"/>
      <c r="L24" s="916"/>
      <c r="M24" s="916"/>
      <c r="N24" s="916"/>
      <c r="O24" s="918"/>
      <c r="P24" s="919"/>
      <c r="T24" s="105"/>
      <c r="U24" s="932"/>
      <c r="V24" s="933"/>
    </row>
    <row r="25" spans="1:23" ht="27" customHeight="1" thickBot="1" x14ac:dyDescent="0.3">
      <c r="A25" s="1063"/>
      <c r="B25" s="1065"/>
      <c r="C25" s="1394" t="s">
        <v>697</v>
      </c>
      <c r="D25" s="920"/>
      <c r="E25" s="920"/>
      <c r="F25" s="515"/>
      <c r="G25" s="514"/>
      <c r="H25" s="920"/>
      <c r="I25" s="920"/>
      <c r="J25" s="920"/>
      <c r="K25" s="920"/>
      <c r="L25" s="920"/>
      <c r="M25" s="920"/>
      <c r="N25" s="920"/>
      <c r="O25" s="921"/>
      <c r="P25" s="922"/>
      <c r="S25" s="105"/>
      <c r="T25" s="105"/>
      <c r="U25" s="932"/>
      <c r="V25" s="933"/>
      <c r="W25" s="105"/>
    </row>
    <row r="26" spans="1:23" ht="25.5" customHeight="1" x14ac:dyDescent="0.25">
      <c r="A26" s="1062"/>
      <c r="B26" s="1064"/>
      <c r="C26" s="1393" t="s">
        <v>696</v>
      </c>
      <c r="D26" s="916"/>
      <c r="E26" s="916"/>
      <c r="F26" s="463"/>
      <c r="G26" s="917"/>
      <c r="H26" s="916"/>
      <c r="I26" s="916"/>
      <c r="J26" s="916"/>
      <c r="K26" s="916"/>
      <c r="L26" s="916"/>
      <c r="M26" s="916"/>
      <c r="N26" s="916"/>
      <c r="O26" s="918"/>
      <c r="P26" s="919"/>
      <c r="S26" s="105"/>
      <c r="T26" s="105"/>
      <c r="U26" s="932"/>
      <c r="V26" s="933"/>
      <c r="W26" s="105"/>
    </row>
    <row r="27" spans="1:23" ht="24.75" customHeight="1" thickBot="1" x14ac:dyDescent="0.3">
      <c r="A27" s="1063"/>
      <c r="B27" s="1065"/>
      <c r="C27" s="1394" t="s">
        <v>697</v>
      </c>
      <c r="D27" s="920"/>
      <c r="E27" s="920"/>
      <c r="F27" s="515"/>
      <c r="G27" s="514"/>
      <c r="H27" s="920"/>
      <c r="I27" s="920"/>
      <c r="J27" s="920"/>
      <c r="K27" s="920"/>
      <c r="L27" s="920"/>
      <c r="M27" s="920"/>
      <c r="N27" s="920"/>
      <c r="O27" s="921"/>
      <c r="P27" s="922"/>
      <c r="S27" s="105"/>
      <c r="T27" s="105"/>
      <c r="U27" s="932"/>
      <c r="V27" s="933"/>
      <c r="W27" s="105"/>
    </row>
    <row r="28" spans="1:23" ht="24" customHeight="1" x14ac:dyDescent="0.25">
      <c r="A28" s="1062"/>
      <c r="B28" s="1064"/>
      <c r="C28" s="1393" t="s">
        <v>696</v>
      </c>
      <c r="D28" s="916"/>
      <c r="E28" s="916"/>
      <c r="F28" s="463"/>
      <c r="G28" s="917"/>
      <c r="H28" s="916"/>
      <c r="I28" s="916"/>
      <c r="J28" s="916"/>
      <c r="K28" s="916"/>
      <c r="L28" s="916"/>
      <c r="M28" s="916"/>
      <c r="N28" s="916"/>
      <c r="O28" s="918"/>
      <c r="P28" s="919"/>
      <c r="S28" s="105"/>
      <c r="T28" s="105"/>
      <c r="U28" s="932"/>
      <c r="V28" s="933"/>
      <c r="W28" s="105"/>
    </row>
    <row r="29" spans="1:23" ht="25.5" customHeight="1" thickBot="1" x14ac:dyDescent="0.3">
      <c r="A29" s="1063"/>
      <c r="B29" s="1065"/>
      <c r="C29" s="1394" t="s">
        <v>697</v>
      </c>
      <c r="D29" s="920"/>
      <c r="E29" s="920"/>
      <c r="F29" s="515"/>
      <c r="G29" s="514"/>
      <c r="H29" s="920"/>
      <c r="I29" s="920"/>
      <c r="J29" s="920"/>
      <c r="K29" s="920"/>
      <c r="L29" s="920"/>
      <c r="M29" s="920"/>
      <c r="N29" s="920"/>
      <c r="O29" s="921"/>
      <c r="P29" s="922"/>
      <c r="S29" s="105"/>
      <c r="T29" s="105"/>
      <c r="U29" s="932"/>
      <c r="V29" s="933"/>
      <c r="W29" s="105"/>
    </row>
    <row r="30" spans="1:23" ht="27" customHeight="1" x14ac:dyDescent="0.25">
      <c r="A30" s="1062"/>
      <c r="B30" s="1121"/>
      <c r="C30" s="1393" t="s">
        <v>696</v>
      </c>
      <c r="D30" s="916"/>
      <c r="E30" s="916"/>
      <c r="F30" s="463"/>
      <c r="G30" s="917"/>
      <c r="H30" s="916"/>
      <c r="I30" s="916"/>
      <c r="J30" s="916"/>
      <c r="K30" s="916"/>
      <c r="L30" s="916"/>
      <c r="M30" s="916"/>
      <c r="N30" s="916"/>
      <c r="O30" s="918"/>
      <c r="P30" s="919"/>
      <c r="S30" s="105"/>
      <c r="T30" s="105"/>
      <c r="U30" s="932"/>
      <c r="V30" s="933"/>
      <c r="W30" s="105"/>
    </row>
    <row r="31" spans="1:23" ht="30" customHeight="1" thickBot="1" x14ac:dyDescent="0.3">
      <c r="A31" s="1066"/>
      <c r="B31" s="1122"/>
      <c r="C31" s="1395" t="s">
        <v>697</v>
      </c>
      <c r="D31" s="935"/>
      <c r="E31" s="935"/>
      <c r="F31" s="936"/>
      <c r="G31" s="931"/>
      <c r="H31" s="935"/>
      <c r="I31" s="935"/>
      <c r="J31" s="935"/>
      <c r="K31" s="935"/>
      <c r="L31" s="935"/>
      <c r="M31" s="935"/>
      <c r="N31" s="935"/>
      <c r="O31" s="937"/>
      <c r="P31" s="938"/>
      <c r="S31" s="105"/>
      <c r="T31" s="105"/>
      <c r="U31" s="932"/>
      <c r="V31" s="933"/>
      <c r="W31" s="105"/>
    </row>
    <row r="32" spans="1:23" ht="30" customHeight="1" thickBot="1" x14ac:dyDescent="0.3">
      <c r="A32" s="953" t="s">
        <v>725</v>
      </c>
      <c r="B32" s="1396" t="s">
        <v>727</v>
      </c>
      <c r="C32" s="1396" t="s">
        <v>698</v>
      </c>
      <c r="D32" s="955" t="s">
        <v>457</v>
      </c>
      <c r="E32" s="955" t="s">
        <v>458</v>
      </c>
      <c r="F32" s="955" t="s">
        <v>459</v>
      </c>
      <c r="G32" s="955" t="s">
        <v>460</v>
      </c>
      <c r="H32" s="955" t="s">
        <v>17</v>
      </c>
      <c r="I32" s="955" t="s">
        <v>18</v>
      </c>
      <c r="J32" s="955" t="s">
        <v>19</v>
      </c>
      <c r="K32" s="955" t="s">
        <v>461</v>
      </c>
      <c r="L32" s="955" t="s">
        <v>20</v>
      </c>
      <c r="M32" s="955" t="s">
        <v>21</v>
      </c>
      <c r="N32" s="955" t="s">
        <v>22</v>
      </c>
      <c r="O32" s="955" t="s">
        <v>23</v>
      </c>
      <c r="P32" s="956" t="s">
        <v>700</v>
      </c>
      <c r="S32" s="105"/>
      <c r="T32" s="105"/>
      <c r="U32" s="932"/>
      <c r="V32" s="933"/>
      <c r="W32" s="105"/>
    </row>
    <row r="33" spans="1:71" ht="32.25" customHeight="1" x14ac:dyDescent="0.25">
      <c r="A33" s="958"/>
      <c r="B33" s="943"/>
      <c r="C33" s="1397" t="s">
        <v>726</v>
      </c>
      <c r="D33" s="941"/>
      <c r="E33" s="941"/>
      <c r="F33" s="942"/>
      <c r="G33" s="943"/>
      <c r="H33" s="941"/>
      <c r="I33" s="941"/>
      <c r="J33" s="941"/>
      <c r="K33" s="941"/>
      <c r="L33" s="941"/>
      <c r="M33" s="941"/>
      <c r="N33" s="941"/>
      <c r="O33" s="941"/>
      <c r="P33" s="941"/>
      <c r="S33" s="105"/>
      <c r="T33" s="105"/>
      <c r="U33" s="932"/>
      <c r="V33" s="933"/>
      <c r="W33" s="105"/>
    </row>
    <row r="34" spans="1:71" ht="32.25" customHeight="1" x14ac:dyDescent="0.25">
      <c r="A34" s="959"/>
      <c r="B34" s="931"/>
      <c r="C34" s="1398" t="s">
        <v>726</v>
      </c>
      <c r="D34" s="939"/>
      <c r="E34" s="939"/>
      <c r="F34" s="934"/>
      <c r="G34" s="513"/>
      <c r="H34" s="939"/>
      <c r="I34" s="939"/>
      <c r="J34" s="939"/>
      <c r="K34" s="939"/>
      <c r="L34" s="939"/>
      <c r="M34" s="939"/>
      <c r="N34" s="939"/>
      <c r="O34" s="939"/>
      <c r="P34" s="939"/>
      <c r="S34" s="105"/>
      <c r="T34" s="105"/>
      <c r="U34" s="932"/>
      <c r="V34" s="933"/>
      <c r="W34" s="105"/>
    </row>
    <row r="35" spans="1:71" ht="26.25" customHeight="1" thickBot="1" x14ac:dyDescent="0.3">
      <c r="A35" s="960"/>
      <c r="B35" s="514"/>
      <c r="C35" s="1394" t="s">
        <v>726</v>
      </c>
      <c r="D35" s="920"/>
      <c r="E35" s="920"/>
      <c r="F35" s="515"/>
      <c r="G35" s="514"/>
      <c r="H35" s="920"/>
      <c r="I35" s="920"/>
      <c r="J35" s="920"/>
      <c r="K35" s="920"/>
      <c r="L35" s="920"/>
      <c r="M35" s="920"/>
      <c r="N35" s="920"/>
      <c r="O35" s="920"/>
      <c r="P35" s="922"/>
      <c r="S35" s="105"/>
      <c r="T35" s="105"/>
      <c r="U35" s="932"/>
      <c r="V35" s="933"/>
      <c r="W35" s="105"/>
    </row>
    <row r="36" spans="1:71" x14ac:dyDescent="0.25">
      <c r="A36" s="716"/>
      <c r="B36" s="716"/>
      <c r="C36" s="105"/>
      <c r="O36" s="106"/>
    </row>
    <row r="37" spans="1:71" x14ac:dyDescent="0.25">
      <c r="A37" s="716"/>
      <c r="B37" s="716"/>
      <c r="C37" s="105"/>
      <c r="O37" s="106"/>
    </row>
    <row r="38" spans="1:71" x14ac:dyDescent="0.25">
      <c r="A38" s="716"/>
      <c r="B38" s="716"/>
      <c r="C38" s="105"/>
      <c r="O38" s="106"/>
    </row>
    <row r="39" spans="1:71" ht="17.25" thickBot="1" x14ac:dyDescent="0.3">
      <c r="A39" s="716"/>
      <c r="B39" s="716"/>
      <c r="C39" s="105"/>
      <c r="O39" s="106"/>
    </row>
    <row r="40" spans="1:71" ht="17.25" thickBot="1" x14ac:dyDescent="0.3">
      <c r="A40" s="1054" t="s">
        <v>719</v>
      </c>
      <c r="B40" s="1055"/>
      <c r="C40" s="1055"/>
      <c r="D40" s="1055"/>
      <c r="E40" s="1055"/>
      <c r="F40" s="1055"/>
      <c r="G40" s="1055"/>
      <c r="H40" s="1055"/>
      <c r="I40" s="1055"/>
      <c r="J40" s="1055"/>
      <c r="K40" s="1056"/>
      <c r="L40" s="12"/>
      <c r="O40" s="106"/>
    </row>
    <row r="41" spans="1:71" ht="35.25" customHeight="1" x14ac:dyDescent="0.25">
      <c r="A41" s="12"/>
      <c r="B41" s="12"/>
      <c r="C41" s="1061" t="s">
        <v>695</v>
      </c>
      <c r="D41" s="1061"/>
      <c r="E41" s="1061"/>
      <c r="F41" s="12"/>
      <c r="G41" s="12"/>
      <c r="H41" s="12"/>
      <c r="I41" s="12"/>
      <c r="J41" s="12"/>
      <c r="K41" s="12"/>
      <c r="L41" s="12"/>
      <c r="O41" s="106"/>
    </row>
    <row r="42" spans="1:71" ht="17.25" thickBot="1" x14ac:dyDescent="0.3">
      <c r="A42" s="12"/>
      <c r="B42" s="12"/>
      <c r="C42" s="12"/>
      <c r="D42" s="12"/>
      <c r="E42" s="12"/>
      <c r="F42" s="12"/>
      <c r="G42" s="12"/>
      <c r="H42" s="12"/>
      <c r="I42" s="12"/>
      <c r="J42" s="12"/>
      <c r="K42" s="12"/>
      <c r="O42" s="106"/>
    </row>
    <row r="43" spans="1:71" ht="17.25" thickBot="1" x14ac:dyDescent="0.3">
      <c r="A43" s="1067" t="s">
        <v>9</v>
      </c>
      <c r="B43" s="1057" t="s">
        <v>736</v>
      </c>
      <c r="C43" s="1058"/>
      <c r="D43" s="1058"/>
      <c r="E43" s="1057" t="s">
        <v>71</v>
      </c>
      <c r="F43" s="1058"/>
      <c r="G43" s="1059"/>
      <c r="H43" s="1057" t="s">
        <v>730</v>
      </c>
      <c r="I43" s="1058"/>
      <c r="J43" s="1059"/>
      <c r="K43" s="1057" t="s">
        <v>731</v>
      </c>
      <c r="L43" s="1058"/>
      <c r="M43" s="1059"/>
      <c r="N43" s="924" t="s">
        <v>50</v>
      </c>
      <c r="O43" s="925"/>
      <c r="P43" s="925"/>
      <c r="Q43" s="926"/>
      <c r="U43" s="106"/>
      <c r="AA43" s="104"/>
      <c r="AB43" s="104"/>
      <c r="AC43" s="104"/>
      <c r="AD43" s="104"/>
      <c r="AE43" s="104"/>
      <c r="AF43" s="104"/>
      <c r="BN43" s="105"/>
      <c r="BO43" s="105"/>
      <c r="BP43" s="105"/>
      <c r="BQ43" s="105"/>
      <c r="BR43" s="105"/>
      <c r="BS43" s="105"/>
    </row>
    <row r="44" spans="1:71" ht="17.25" thickBot="1" x14ac:dyDescent="0.3">
      <c r="A44" s="1068"/>
      <c r="B44" s="718" t="s">
        <v>704</v>
      </c>
      <c r="C44" s="719" t="s">
        <v>705</v>
      </c>
      <c r="D44" s="1374" t="s">
        <v>706</v>
      </c>
      <c r="E44" s="718" t="s">
        <v>704</v>
      </c>
      <c r="F44" s="719" t="s">
        <v>705</v>
      </c>
      <c r="G44" s="720" t="s">
        <v>706</v>
      </c>
      <c r="H44" s="721" t="s">
        <v>707</v>
      </c>
      <c r="I44" s="722" t="s">
        <v>705</v>
      </c>
      <c r="J44" s="723" t="s">
        <v>706</v>
      </c>
      <c r="K44" s="1347" t="s">
        <v>707</v>
      </c>
      <c r="L44" s="1346" t="s">
        <v>705</v>
      </c>
      <c r="M44" s="1348" t="s">
        <v>706</v>
      </c>
      <c r="N44" s="718" t="s">
        <v>707</v>
      </c>
      <c r="O44" s="719" t="s">
        <v>705</v>
      </c>
      <c r="P44" s="720" t="s">
        <v>706</v>
      </c>
      <c r="Q44" s="724" t="s">
        <v>52</v>
      </c>
      <c r="U44" s="106"/>
      <c r="AA44" s="104"/>
      <c r="AB44" s="104"/>
      <c r="AC44" s="104"/>
      <c r="AD44" s="104"/>
      <c r="AE44" s="104"/>
      <c r="AF44" s="104"/>
      <c r="BN44" s="105"/>
      <c r="BO44" s="105"/>
      <c r="BP44" s="105"/>
      <c r="BQ44" s="105"/>
      <c r="BR44" s="105"/>
      <c r="BS44" s="105"/>
    </row>
    <row r="45" spans="1:71" x14ac:dyDescent="0.25">
      <c r="A45" s="284"/>
      <c r="B45" s="923"/>
      <c r="C45" s="923"/>
      <c r="D45" s="1375"/>
      <c r="E45" s="923">
        <v>0</v>
      </c>
      <c r="F45" s="923">
        <v>0</v>
      </c>
      <c r="G45" s="923">
        <v>0</v>
      </c>
      <c r="H45" s="726" t="s">
        <v>510</v>
      </c>
      <c r="I45" s="727" t="s">
        <v>510</v>
      </c>
      <c r="J45" s="728" t="s">
        <v>510</v>
      </c>
      <c r="K45" s="1385"/>
      <c r="L45" s="1386"/>
      <c r="M45" s="919"/>
      <c r="N45" s="725">
        <f>E45*1</f>
        <v>0</v>
      </c>
      <c r="O45" s="729">
        <f>F45*25</f>
        <v>0</v>
      </c>
      <c r="P45" s="730">
        <f>G45*298</f>
        <v>0</v>
      </c>
      <c r="Q45" s="731">
        <f t="shared" ref="Q45:Q56" si="0">SUM(N45:P45)</f>
        <v>0</v>
      </c>
      <c r="U45" s="106"/>
      <c r="AA45" s="716"/>
      <c r="AB45" s="716"/>
      <c r="AC45" s="716"/>
      <c r="AD45" s="198"/>
      <c r="AE45" s="104"/>
      <c r="AF45" s="104"/>
      <c r="BN45" s="105"/>
      <c r="BO45" s="105"/>
      <c r="BP45" s="105"/>
      <c r="BQ45" s="105"/>
      <c r="BR45" s="105"/>
      <c r="BS45" s="105"/>
    </row>
    <row r="46" spans="1:71" x14ac:dyDescent="0.25">
      <c r="A46" s="284"/>
      <c r="B46" s="923"/>
      <c r="C46" s="923"/>
      <c r="D46" s="1375"/>
      <c r="E46" s="923">
        <v>0</v>
      </c>
      <c r="F46" s="923">
        <v>0</v>
      </c>
      <c r="G46" s="923">
        <v>0</v>
      </c>
      <c r="H46" s="726" t="s">
        <v>510</v>
      </c>
      <c r="I46" s="727" t="s">
        <v>510</v>
      </c>
      <c r="J46" s="728" t="s">
        <v>510</v>
      </c>
      <c r="K46" s="1387"/>
      <c r="L46" s="1388"/>
      <c r="M46" s="1389"/>
      <c r="N46" s="725">
        <f>E46*1</f>
        <v>0</v>
      </c>
      <c r="O46" s="729">
        <f>F46*25</f>
        <v>0</v>
      </c>
      <c r="P46" s="730">
        <f>G46*298</f>
        <v>0</v>
      </c>
      <c r="Q46" s="731">
        <f t="shared" si="0"/>
        <v>0</v>
      </c>
      <c r="U46" s="106"/>
      <c r="AA46" s="104"/>
      <c r="AB46" s="104"/>
      <c r="AC46" s="104"/>
      <c r="AD46" s="104"/>
      <c r="AE46" s="104"/>
      <c r="AF46" s="104"/>
      <c r="BN46" s="105"/>
      <c r="BO46" s="105"/>
      <c r="BP46" s="105"/>
      <c r="BQ46" s="105"/>
      <c r="BR46" s="105"/>
      <c r="BS46" s="105"/>
    </row>
    <row r="47" spans="1:71" x14ac:dyDescent="0.25">
      <c r="A47" s="284"/>
      <c r="B47" s="923"/>
      <c r="C47" s="923"/>
      <c r="D47" s="1375"/>
      <c r="E47" s="923">
        <v>0</v>
      </c>
      <c r="F47" s="923">
        <v>0</v>
      </c>
      <c r="G47" s="923">
        <v>0</v>
      </c>
      <c r="H47" s="726" t="s">
        <v>510</v>
      </c>
      <c r="I47" s="727" t="s">
        <v>510</v>
      </c>
      <c r="J47" s="728" t="s">
        <v>510</v>
      </c>
      <c r="K47" s="1387"/>
      <c r="L47" s="1388"/>
      <c r="M47" s="1389"/>
      <c r="N47" s="725">
        <f>E47*1</f>
        <v>0</v>
      </c>
      <c r="O47" s="729">
        <f>F47*25</f>
        <v>0</v>
      </c>
      <c r="P47" s="730">
        <f>G47*298</f>
        <v>0</v>
      </c>
      <c r="Q47" s="731">
        <f t="shared" si="0"/>
        <v>0</v>
      </c>
      <c r="U47" s="106"/>
      <c r="AA47" s="104"/>
      <c r="AB47" s="104"/>
      <c r="AC47" s="104"/>
      <c r="AD47" s="104"/>
      <c r="AE47" s="104"/>
      <c r="AF47" s="104"/>
      <c r="BN47" s="105"/>
      <c r="BO47" s="105"/>
      <c r="BP47" s="105"/>
      <c r="BQ47" s="105"/>
      <c r="BR47" s="105"/>
      <c r="BS47" s="105"/>
    </row>
    <row r="48" spans="1:71" x14ac:dyDescent="0.25">
      <c r="A48" s="284"/>
      <c r="B48" s="923"/>
      <c r="C48" s="923"/>
      <c r="D48" s="1375"/>
      <c r="E48" s="923">
        <v>0</v>
      </c>
      <c r="F48" s="923">
        <v>0</v>
      </c>
      <c r="G48" s="923">
        <v>0</v>
      </c>
      <c r="H48" s="726" t="s">
        <v>510</v>
      </c>
      <c r="I48" s="727" t="s">
        <v>510</v>
      </c>
      <c r="J48" s="728" t="s">
        <v>510</v>
      </c>
      <c r="K48" s="1387"/>
      <c r="L48" s="1388"/>
      <c r="M48" s="1389"/>
      <c r="N48" s="725">
        <f>E48*1</f>
        <v>0</v>
      </c>
      <c r="O48" s="729">
        <f>F48*25</f>
        <v>0</v>
      </c>
      <c r="P48" s="730">
        <f>G48*298</f>
        <v>0</v>
      </c>
      <c r="Q48" s="731">
        <f t="shared" si="0"/>
        <v>0</v>
      </c>
      <c r="U48" s="106"/>
      <c r="AA48" s="104"/>
      <c r="AB48" s="104"/>
      <c r="AC48" s="104"/>
      <c r="AD48" s="104"/>
      <c r="AE48" s="104"/>
      <c r="AF48" s="104"/>
      <c r="BN48" s="105"/>
      <c r="BO48" s="105"/>
      <c r="BP48" s="105"/>
      <c r="BQ48" s="105"/>
      <c r="BR48" s="105"/>
      <c r="BS48" s="105"/>
    </row>
    <row r="49" spans="1:84" x14ac:dyDescent="0.25">
      <c r="A49" s="284"/>
      <c r="B49" s="923"/>
      <c r="C49" s="923"/>
      <c r="D49" s="1375"/>
      <c r="E49" s="923">
        <v>0</v>
      </c>
      <c r="F49" s="923">
        <v>0</v>
      </c>
      <c r="G49" s="923">
        <v>0</v>
      </c>
      <c r="H49" s="726" t="s">
        <v>510</v>
      </c>
      <c r="I49" s="727" t="s">
        <v>510</v>
      </c>
      <c r="J49" s="728" t="s">
        <v>510</v>
      </c>
      <c r="K49" s="1387"/>
      <c r="L49" s="1388"/>
      <c r="M49" s="1389"/>
      <c r="N49" s="725">
        <f>E49*1</f>
        <v>0</v>
      </c>
      <c r="O49" s="729">
        <f>F49*25</f>
        <v>0</v>
      </c>
      <c r="P49" s="730">
        <f>G49*298</f>
        <v>0</v>
      </c>
      <c r="Q49" s="731">
        <f t="shared" si="0"/>
        <v>0</v>
      </c>
      <c r="U49" s="106"/>
      <c r="AA49" s="104"/>
      <c r="AB49" s="104"/>
      <c r="AC49" s="104"/>
      <c r="AD49" s="104"/>
      <c r="AE49" s="104"/>
      <c r="AF49" s="104"/>
      <c r="BN49" s="105"/>
      <c r="BO49" s="105"/>
      <c r="BP49" s="105"/>
      <c r="BQ49" s="105"/>
      <c r="BR49" s="105"/>
      <c r="BS49" s="105"/>
    </row>
    <row r="50" spans="1:84" x14ac:dyDescent="0.25">
      <c r="A50" s="284"/>
      <c r="B50" s="923"/>
      <c r="C50" s="923"/>
      <c r="D50" s="1375"/>
      <c r="E50" s="923">
        <v>0</v>
      </c>
      <c r="F50" s="923">
        <v>0</v>
      </c>
      <c r="G50" s="923">
        <v>0</v>
      </c>
      <c r="H50" s="726" t="s">
        <v>510</v>
      </c>
      <c r="I50" s="727" t="s">
        <v>510</v>
      </c>
      <c r="J50" s="728" t="s">
        <v>510</v>
      </c>
      <c r="K50" s="1387"/>
      <c r="L50" s="1388"/>
      <c r="M50" s="1389"/>
      <c r="N50" s="725">
        <f>E50*1</f>
        <v>0</v>
      </c>
      <c r="O50" s="729">
        <f>F50*25</f>
        <v>0</v>
      </c>
      <c r="P50" s="730">
        <f>G50*298</f>
        <v>0</v>
      </c>
      <c r="Q50" s="731">
        <f t="shared" si="0"/>
        <v>0</v>
      </c>
      <c r="U50" s="106"/>
      <c r="AA50" s="716"/>
      <c r="AB50" s="716"/>
      <c r="AC50" s="716"/>
      <c r="AD50" s="198"/>
      <c r="AE50" s="104"/>
      <c r="AF50" s="104"/>
      <c r="BN50" s="105"/>
      <c r="BO50" s="105"/>
      <c r="BP50" s="105"/>
      <c r="BQ50" s="105"/>
      <c r="BR50" s="105"/>
      <c r="BS50" s="105"/>
    </row>
    <row r="51" spans="1:84" x14ac:dyDescent="0.25">
      <c r="A51" s="284"/>
      <c r="B51" s="923"/>
      <c r="C51" s="923"/>
      <c r="D51" s="1375"/>
      <c r="E51" s="923">
        <v>0</v>
      </c>
      <c r="F51" s="923">
        <v>0</v>
      </c>
      <c r="G51" s="923">
        <v>0</v>
      </c>
      <c r="H51" s="726" t="s">
        <v>510</v>
      </c>
      <c r="I51" s="727" t="s">
        <v>510</v>
      </c>
      <c r="J51" s="728" t="s">
        <v>510</v>
      </c>
      <c r="K51" s="1387"/>
      <c r="L51" s="1388"/>
      <c r="M51" s="1389"/>
      <c r="N51" s="725">
        <f>E51*1</f>
        <v>0</v>
      </c>
      <c r="O51" s="732">
        <f>F51*25</f>
        <v>0</v>
      </c>
      <c r="P51" s="730">
        <f>G51*298</f>
        <v>0</v>
      </c>
      <c r="Q51" s="733">
        <f t="shared" si="0"/>
        <v>0</v>
      </c>
      <c r="U51" s="106"/>
      <c r="Z51" s="716"/>
      <c r="AA51" s="716"/>
      <c r="AB51" s="716"/>
      <c r="AC51" s="198"/>
      <c r="AD51" s="104"/>
      <c r="AE51" s="104"/>
      <c r="AF51" s="104"/>
      <c r="BN51" s="105"/>
      <c r="BO51" s="105"/>
      <c r="BP51" s="105"/>
      <c r="BQ51" s="105"/>
      <c r="BR51" s="105"/>
      <c r="BS51" s="105"/>
    </row>
    <row r="52" spans="1:84" x14ac:dyDescent="0.25">
      <c r="A52" s="284"/>
      <c r="B52" s="923"/>
      <c r="C52" s="923"/>
      <c r="D52" s="1375"/>
      <c r="E52" s="923">
        <v>0</v>
      </c>
      <c r="F52" s="923">
        <v>0</v>
      </c>
      <c r="G52" s="923">
        <v>0</v>
      </c>
      <c r="H52" s="726" t="s">
        <v>510</v>
      </c>
      <c r="I52" s="727" t="s">
        <v>510</v>
      </c>
      <c r="J52" s="728" t="s">
        <v>510</v>
      </c>
      <c r="K52" s="1387"/>
      <c r="L52" s="1388"/>
      <c r="M52" s="1389"/>
      <c r="N52" s="725">
        <f>E52*1</f>
        <v>0</v>
      </c>
      <c r="O52" s="732">
        <f>F52*25</f>
        <v>0</v>
      </c>
      <c r="P52" s="730">
        <f>G52*298</f>
        <v>0</v>
      </c>
      <c r="Q52" s="733">
        <f t="shared" si="0"/>
        <v>0</v>
      </c>
      <c r="U52" s="106"/>
      <c r="Z52" s="716"/>
      <c r="AA52" s="716"/>
      <c r="AB52" s="716"/>
      <c r="AC52" s="198"/>
      <c r="AD52" s="104"/>
      <c r="AE52" s="104"/>
      <c r="AF52" s="104"/>
      <c r="BN52" s="105"/>
      <c r="BO52" s="105"/>
      <c r="BP52" s="105"/>
      <c r="BQ52" s="105"/>
      <c r="BR52" s="105"/>
      <c r="BS52" s="105"/>
    </row>
    <row r="53" spans="1:84" x14ac:dyDescent="0.25">
      <c r="A53" s="284"/>
      <c r="B53" s="923"/>
      <c r="C53" s="923"/>
      <c r="D53" s="1375"/>
      <c r="E53" s="923">
        <v>0</v>
      </c>
      <c r="F53" s="923">
        <v>0</v>
      </c>
      <c r="G53" s="923">
        <v>0</v>
      </c>
      <c r="H53" s="726" t="s">
        <v>510</v>
      </c>
      <c r="I53" s="727" t="s">
        <v>510</v>
      </c>
      <c r="J53" s="728" t="s">
        <v>510</v>
      </c>
      <c r="K53" s="1387"/>
      <c r="L53" s="1388"/>
      <c r="M53" s="1389"/>
      <c r="N53" s="725">
        <f>E53*1</f>
        <v>0</v>
      </c>
      <c r="O53" s="732">
        <f>F53*25</f>
        <v>0</v>
      </c>
      <c r="P53" s="730">
        <f>G53*298</f>
        <v>0</v>
      </c>
      <c r="Q53" s="733">
        <f t="shared" si="0"/>
        <v>0</v>
      </c>
      <c r="U53" s="106"/>
      <c r="Z53" s="716"/>
      <c r="AA53" s="716"/>
      <c r="AB53" s="716"/>
      <c r="AC53" s="198"/>
      <c r="AD53" s="104"/>
      <c r="AE53" s="104"/>
      <c r="AF53" s="104"/>
      <c r="BN53" s="105"/>
      <c r="BO53" s="105"/>
      <c r="BP53" s="105"/>
      <c r="BQ53" s="105"/>
      <c r="BR53" s="105"/>
      <c r="BS53" s="105"/>
    </row>
    <row r="54" spans="1:84" x14ac:dyDescent="0.25">
      <c r="A54" s="284"/>
      <c r="B54" s="923"/>
      <c r="C54" s="923"/>
      <c r="D54" s="1375"/>
      <c r="E54" s="923">
        <v>0</v>
      </c>
      <c r="F54" s="923">
        <v>0</v>
      </c>
      <c r="G54" s="923">
        <v>0</v>
      </c>
      <c r="H54" s="726" t="s">
        <v>510</v>
      </c>
      <c r="I54" s="727" t="s">
        <v>510</v>
      </c>
      <c r="J54" s="728" t="s">
        <v>510</v>
      </c>
      <c r="K54" s="1387"/>
      <c r="L54" s="1388"/>
      <c r="M54" s="1389"/>
      <c r="N54" s="725">
        <f>E54*1</f>
        <v>0</v>
      </c>
      <c r="O54" s="732">
        <f>F54*25</f>
        <v>0</v>
      </c>
      <c r="P54" s="730">
        <f>G54*298</f>
        <v>0</v>
      </c>
      <c r="Q54" s="733">
        <f t="shared" si="0"/>
        <v>0</v>
      </c>
      <c r="U54" s="106"/>
      <c r="Z54" s="716"/>
      <c r="AA54" s="716"/>
      <c r="AB54" s="716"/>
      <c r="AC54" s="198"/>
      <c r="AD54" s="104"/>
      <c r="AE54" s="104"/>
      <c r="AF54" s="104"/>
      <c r="BN54" s="105"/>
      <c r="BO54" s="105"/>
      <c r="BP54" s="105"/>
      <c r="BQ54" s="105"/>
      <c r="BR54" s="105"/>
      <c r="BS54" s="105"/>
    </row>
    <row r="55" spans="1:84" x14ac:dyDescent="0.25">
      <c r="A55" s="284"/>
      <c r="B55" s="923"/>
      <c r="C55" s="923"/>
      <c r="D55" s="1375"/>
      <c r="E55" s="923">
        <v>0</v>
      </c>
      <c r="F55" s="923">
        <v>0</v>
      </c>
      <c r="G55" s="923">
        <v>0</v>
      </c>
      <c r="H55" s="726" t="s">
        <v>510</v>
      </c>
      <c r="I55" s="727" t="s">
        <v>510</v>
      </c>
      <c r="J55" s="728" t="s">
        <v>510</v>
      </c>
      <c r="K55" s="1387"/>
      <c r="L55" s="1388"/>
      <c r="M55" s="1389"/>
      <c r="N55" s="725">
        <f>E55*1</f>
        <v>0</v>
      </c>
      <c r="O55" s="732">
        <f>F55*25</f>
        <v>0</v>
      </c>
      <c r="P55" s="730">
        <f>G55*298</f>
        <v>0</v>
      </c>
      <c r="Q55" s="733">
        <f t="shared" si="0"/>
        <v>0</v>
      </c>
      <c r="U55" s="106"/>
      <c r="Z55" s="716"/>
      <c r="AA55" s="716"/>
      <c r="AB55" s="716"/>
      <c r="AC55" s="198"/>
      <c r="AD55" s="104"/>
      <c r="AE55" s="104"/>
      <c r="AF55" s="104"/>
      <c r="BN55" s="105"/>
      <c r="BO55" s="105"/>
      <c r="BP55" s="105"/>
      <c r="BQ55" s="105"/>
      <c r="BR55" s="105"/>
      <c r="BS55" s="105"/>
      <c r="BT55" s="105"/>
      <c r="BU55" s="105"/>
      <c r="BV55" s="105"/>
      <c r="BW55" s="105"/>
      <c r="BX55" s="105"/>
      <c r="BY55" s="105"/>
      <c r="BZ55" s="105"/>
      <c r="CA55" s="105"/>
      <c r="CB55" s="105"/>
      <c r="CC55" s="105"/>
      <c r="CD55" s="105"/>
      <c r="CE55" s="105"/>
      <c r="CF55" s="105"/>
    </row>
    <row r="56" spans="1:84" ht="17.25" thickBot="1" x14ac:dyDescent="0.3">
      <c r="A56" s="961"/>
      <c r="B56" s="1373"/>
      <c r="C56" s="1373"/>
      <c r="D56" s="1376"/>
      <c r="E56" s="923">
        <v>0</v>
      </c>
      <c r="F56" s="923">
        <v>0</v>
      </c>
      <c r="G56" s="923">
        <v>0</v>
      </c>
      <c r="H56" s="726" t="s">
        <v>510</v>
      </c>
      <c r="I56" s="727" t="s">
        <v>510</v>
      </c>
      <c r="J56" s="728" t="s">
        <v>510</v>
      </c>
      <c r="K56" s="1390"/>
      <c r="L56" s="1391"/>
      <c r="M56" s="922"/>
      <c r="N56" s="734">
        <f>E56*1</f>
        <v>0</v>
      </c>
      <c r="O56" s="735">
        <f>F56*25</f>
        <v>0</v>
      </c>
      <c r="P56" s="730">
        <f>G56*298</f>
        <v>0</v>
      </c>
      <c r="Q56" s="736">
        <f t="shared" si="0"/>
        <v>0</v>
      </c>
      <c r="U56" s="106"/>
      <c r="Z56" s="716"/>
      <c r="AA56" s="716"/>
      <c r="AB56" s="716"/>
      <c r="AC56" s="198"/>
      <c r="AD56" s="104"/>
      <c r="AE56" s="104"/>
      <c r="AF56" s="104"/>
      <c r="BN56" s="105"/>
      <c r="BO56" s="105"/>
      <c r="BP56" s="105"/>
      <c r="BQ56" s="105"/>
      <c r="BR56" s="105"/>
      <c r="BS56" s="105"/>
      <c r="BT56" s="105"/>
      <c r="BU56" s="105"/>
      <c r="BV56" s="105"/>
      <c r="BW56" s="105"/>
      <c r="BX56" s="105"/>
      <c r="BY56" s="105"/>
      <c r="BZ56" s="105"/>
      <c r="CA56" s="105"/>
      <c r="CB56" s="105"/>
      <c r="CC56" s="105"/>
      <c r="CD56" s="105"/>
      <c r="CE56" s="105"/>
      <c r="CF56" s="105"/>
    </row>
    <row r="57" spans="1:84" ht="21.75" thickBot="1" x14ac:dyDescent="0.4">
      <c r="A57" s="737" t="s">
        <v>85</v>
      </c>
      <c r="B57" s="804"/>
      <c r="C57" s="804"/>
      <c r="D57" s="804"/>
      <c r="E57" s="541">
        <f>SUM(E44:E56)</f>
        <v>0</v>
      </c>
      <c r="F57" s="738">
        <f>SUM(F44:F56)</f>
        <v>0</v>
      </c>
      <c r="G57" s="738">
        <f>SUM(G44:G56)</f>
        <v>0</v>
      </c>
      <c r="H57" s="739"/>
      <c r="I57" s="12"/>
      <c r="J57" s="12"/>
      <c r="K57" s="739"/>
      <c r="L57" s="12"/>
      <c r="M57" s="12"/>
      <c r="N57" s="541">
        <f>SUM(N44:N56)</f>
        <v>0</v>
      </c>
      <c r="O57" s="738">
        <f>SUM(O44:O56)</f>
        <v>0</v>
      </c>
      <c r="P57" s="738">
        <f>SUM(P44:P56)</f>
        <v>0</v>
      </c>
      <c r="Q57" s="541">
        <f>SUM(Q44:Q56)</f>
        <v>0</v>
      </c>
      <c r="U57" s="106"/>
      <c r="X57" s="1115" t="s">
        <v>450</v>
      </c>
      <c r="Y57" s="1116"/>
      <c r="Z57" s="1116"/>
      <c r="AA57" s="1116"/>
      <c r="AB57" s="1116"/>
      <c r="AC57" s="1116"/>
      <c r="AD57" s="1117"/>
      <c r="AE57" s="104"/>
      <c r="AF57" s="104"/>
      <c r="BN57" s="105"/>
      <c r="BO57" s="105"/>
      <c r="BP57" s="105"/>
      <c r="BQ57" s="105"/>
      <c r="BR57" s="105"/>
      <c r="BS57" s="105"/>
      <c r="BT57" s="105"/>
      <c r="BU57" s="105"/>
      <c r="BV57" s="105"/>
      <c r="BW57" s="105"/>
      <c r="BX57" s="105"/>
      <c r="BY57" s="105"/>
      <c r="BZ57" s="105"/>
      <c r="CA57" s="105"/>
      <c r="CB57" s="105"/>
      <c r="CC57" s="105"/>
      <c r="CD57" s="105"/>
      <c r="CE57" s="105"/>
      <c r="CF57" s="105"/>
    </row>
    <row r="58" spans="1:84" x14ac:dyDescent="0.25">
      <c r="A58" s="10"/>
      <c r="B58" s="10"/>
      <c r="C58" s="12"/>
      <c r="D58" s="12"/>
      <c r="E58" s="12"/>
      <c r="F58" s="12"/>
      <c r="G58" s="12"/>
      <c r="H58" s="12"/>
      <c r="I58" s="12"/>
      <c r="J58" s="12"/>
      <c r="K58" s="12"/>
      <c r="O58" s="106"/>
      <c r="U58" s="1118" t="s">
        <v>242</v>
      </c>
      <c r="V58" s="1119"/>
      <c r="W58" s="1120"/>
      <c r="X58" s="713">
        <f>SUM(X88,X114,X141,X166,Q57)-X59</f>
        <v>0</v>
      </c>
      <c r="BN58" s="105"/>
      <c r="BO58" s="105"/>
      <c r="BP58" s="105"/>
      <c r="BQ58" s="105"/>
      <c r="BR58" s="105"/>
      <c r="BS58" s="105"/>
      <c r="BT58" s="105"/>
      <c r="BU58" s="105"/>
      <c r="BV58" s="105"/>
      <c r="BW58" s="105"/>
      <c r="BX58" s="105"/>
      <c r="BY58" s="105"/>
      <c r="BZ58" s="105"/>
    </row>
    <row r="59" spans="1:84" ht="17.25" thickBot="1" x14ac:dyDescent="0.3">
      <c r="A59" s="1060" t="s">
        <v>728</v>
      </c>
      <c r="B59" s="1060"/>
      <c r="C59" s="1060"/>
      <c r="D59" s="1060"/>
      <c r="E59" s="1060"/>
      <c r="F59" s="1060"/>
      <c r="G59" s="1060"/>
      <c r="H59" s="1060"/>
      <c r="O59" s="106"/>
      <c r="U59" s="1112" t="s">
        <v>225</v>
      </c>
      <c r="V59" s="1113"/>
      <c r="W59" s="1114"/>
      <c r="X59" s="192">
        <f>SUM(T88,T114,T141,U166)</f>
        <v>0</v>
      </c>
      <c r="BN59" s="105"/>
      <c r="BO59" s="105"/>
      <c r="BP59" s="105"/>
      <c r="BQ59" s="105"/>
      <c r="BR59" s="105"/>
      <c r="BS59" s="105"/>
      <c r="BT59" s="105"/>
      <c r="BU59" s="105"/>
      <c r="BV59" s="105"/>
      <c r="BW59" s="105"/>
      <c r="BX59" s="105"/>
      <c r="BY59" s="105"/>
      <c r="BZ59" s="105"/>
    </row>
    <row r="60" spans="1:84" ht="21" customHeight="1" thickBot="1" x14ac:dyDescent="0.3">
      <c r="O60" s="106"/>
      <c r="U60" s="1109" t="s">
        <v>85</v>
      </c>
      <c r="V60" s="1110"/>
      <c r="W60" s="1111"/>
      <c r="X60" s="197">
        <f>SUM(X58:X59)</f>
        <v>0</v>
      </c>
      <c r="BN60" s="105"/>
      <c r="BO60" s="105"/>
      <c r="BP60" s="105"/>
      <c r="BQ60" s="105"/>
      <c r="BR60" s="105"/>
      <c r="BS60" s="105"/>
      <c r="BT60" s="105"/>
      <c r="BU60" s="105"/>
      <c r="BV60" s="105"/>
      <c r="BW60" s="105"/>
      <c r="BX60" s="105"/>
      <c r="BY60" s="105"/>
      <c r="BZ60" s="105"/>
    </row>
    <row r="61" spans="1:84" ht="36.75" customHeight="1" thickBot="1" x14ac:dyDescent="0.3">
      <c r="A61" s="1075" t="s">
        <v>512</v>
      </c>
      <c r="B61" s="1076"/>
      <c r="C61" s="447"/>
      <c r="D61" s="447"/>
      <c r="E61" s="447"/>
      <c r="F61" s="740"/>
      <c r="G61" s="740"/>
      <c r="H61" s="740"/>
      <c r="I61" s="740"/>
      <c r="J61" s="740"/>
      <c r="K61" s="740"/>
      <c r="L61" s="740"/>
      <c r="M61" s="740"/>
      <c r="N61" s="740"/>
      <c r="O61" s="740"/>
      <c r="P61" s="12"/>
      <c r="Q61" s="12"/>
      <c r="R61" s="12"/>
      <c r="S61" s="12"/>
      <c r="T61" s="12"/>
      <c r="U61" s="12"/>
      <c r="V61" s="12"/>
      <c r="W61" s="12"/>
      <c r="X61" s="12"/>
      <c r="Y61" s="12"/>
      <c r="Z61" s="12"/>
      <c r="AA61" s="10"/>
      <c r="AB61" s="10"/>
      <c r="AC61" s="10"/>
      <c r="AD61" s="10"/>
      <c r="AE61" s="10"/>
      <c r="BN61" s="105"/>
      <c r="BO61" s="105"/>
      <c r="BP61" s="105"/>
      <c r="BQ61" s="105"/>
      <c r="BR61" s="105"/>
      <c r="BS61" s="105"/>
      <c r="BT61" s="105"/>
      <c r="BU61" s="105"/>
      <c r="BV61" s="105"/>
      <c r="BW61" s="105"/>
      <c r="BX61" s="105"/>
      <c r="BY61" s="105"/>
      <c r="BZ61" s="105"/>
    </row>
    <row r="62" spans="1:84" s="116" customFormat="1" ht="17.25" thickBot="1" x14ac:dyDescent="0.3">
      <c r="A62" s="1073" t="s">
        <v>447</v>
      </c>
      <c r="B62" s="1069"/>
      <c r="C62" s="1069"/>
      <c r="D62" s="1069"/>
      <c r="E62" s="1069"/>
      <c r="F62" s="1069"/>
      <c r="G62" s="1070"/>
      <c r="H62" s="1073" t="s">
        <v>448</v>
      </c>
      <c r="I62" s="1069"/>
      <c r="J62" s="1070"/>
      <c r="K62" s="1069" t="s">
        <v>449</v>
      </c>
      <c r="L62" s="1070"/>
      <c r="M62" s="741"/>
      <c r="N62" s="741"/>
      <c r="O62" s="741"/>
      <c r="P62" s="742"/>
      <c r="Q62" s="1089" t="s">
        <v>71</v>
      </c>
      <c r="R62" s="1090"/>
      <c r="S62" s="1090"/>
      <c r="T62" s="1091"/>
      <c r="U62" s="1092" t="s">
        <v>50</v>
      </c>
      <c r="V62" s="1093"/>
      <c r="W62" s="1093"/>
      <c r="X62" s="1094"/>
      <c r="Y62" s="10"/>
      <c r="Z62" s="10"/>
      <c r="AA62" s="10"/>
      <c r="AB62" s="10"/>
      <c r="AC62" s="10"/>
      <c r="AD62" s="10"/>
      <c r="AE62" s="10"/>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row>
    <row r="63" spans="1:84" ht="99.75" customHeight="1" thickBot="1" x14ac:dyDescent="0.3">
      <c r="A63" s="743" t="s">
        <v>9</v>
      </c>
      <c r="B63" s="744" t="s">
        <v>5</v>
      </c>
      <c r="C63" s="745" t="s">
        <v>6</v>
      </c>
      <c r="D63" s="746" t="s">
        <v>537</v>
      </c>
      <c r="E63" s="747" t="s">
        <v>538</v>
      </c>
      <c r="F63" s="748" t="s">
        <v>221</v>
      </c>
      <c r="G63" s="746" t="s">
        <v>539</v>
      </c>
      <c r="H63" s="721" t="s">
        <v>707</v>
      </c>
      <c r="I63" s="722" t="s">
        <v>705</v>
      </c>
      <c r="J63" s="723" t="s">
        <v>706</v>
      </c>
      <c r="K63" s="749" t="s">
        <v>708</v>
      </c>
      <c r="L63" s="750" t="s">
        <v>709</v>
      </c>
      <c r="M63" s="447"/>
      <c r="N63" s="447"/>
      <c r="O63" s="447"/>
      <c r="P63" s="12"/>
      <c r="Q63" s="751" t="s">
        <v>707</v>
      </c>
      <c r="R63" s="752" t="s">
        <v>705</v>
      </c>
      <c r="S63" s="753" t="s">
        <v>706</v>
      </c>
      <c r="T63" s="754" t="s">
        <v>710</v>
      </c>
      <c r="U63" s="751" t="s">
        <v>707</v>
      </c>
      <c r="V63" s="752" t="s">
        <v>705</v>
      </c>
      <c r="W63" s="755" t="s">
        <v>706</v>
      </c>
      <c r="X63" s="756" t="s">
        <v>52</v>
      </c>
      <c r="Y63" s="12"/>
      <c r="Z63" s="12"/>
      <c r="AA63" s="10"/>
      <c r="AB63" s="10"/>
      <c r="AC63" s="10"/>
      <c r="AD63" s="10"/>
      <c r="AE63" s="10"/>
      <c r="BN63" s="105"/>
      <c r="BO63" s="105"/>
      <c r="BP63" s="105"/>
      <c r="BQ63" s="105"/>
      <c r="BR63" s="105"/>
      <c r="BS63" s="105"/>
      <c r="BT63" s="105"/>
      <c r="BU63" s="105"/>
      <c r="BV63" s="105"/>
      <c r="BW63" s="105"/>
      <c r="BX63" s="105"/>
      <c r="BY63" s="105"/>
      <c r="BZ63" s="105"/>
    </row>
    <row r="64" spans="1:84" x14ac:dyDescent="0.25">
      <c r="A64" s="284"/>
      <c r="B64" s="273"/>
      <c r="C64" s="273"/>
      <c r="D64" s="612"/>
      <c r="E64" s="445"/>
      <c r="F64" s="599"/>
      <c r="G64" s="757"/>
      <c r="H64" s="726" t="s">
        <v>108</v>
      </c>
      <c r="I64" s="727" t="s">
        <v>210</v>
      </c>
      <c r="J64" s="728" t="s">
        <v>210</v>
      </c>
      <c r="K64" s="758"/>
      <c r="L64" s="759"/>
      <c r="M64" s="447"/>
      <c r="N64" s="447"/>
      <c r="O64" s="447"/>
      <c r="P64" s="12"/>
      <c r="Q64" s="725">
        <f>G64*3.664*E64</f>
        <v>0</v>
      </c>
      <c r="R64" s="729">
        <f>E64*D64*K64*0.000001</f>
        <v>0</v>
      </c>
      <c r="S64" s="760">
        <f>E64*D64*L64*0.000001</f>
        <v>0</v>
      </c>
      <c r="T64" s="730">
        <f t="shared" ref="T64:T87" si="1">F64*Q64</f>
        <v>0</v>
      </c>
      <c r="U64" s="725">
        <f>Q64*1</f>
        <v>0</v>
      </c>
      <c r="V64" s="729">
        <f>R64*25</f>
        <v>0</v>
      </c>
      <c r="W64" s="730">
        <f>S64*298</f>
        <v>0</v>
      </c>
      <c r="X64" s="761">
        <f t="shared" ref="X64:X74" si="2">SUM(U64:W64)</f>
        <v>0</v>
      </c>
      <c r="Y64" s="12"/>
      <c r="Z64" s="12"/>
      <c r="AA64" s="10"/>
      <c r="AB64" s="10"/>
      <c r="AC64" s="10"/>
      <c r="AD64" s="10"/>
      <c r="AE64" s="10"/>
      <c r="BN64" s="105"/>
      <c r="BO64" s="105"/>
      <c r="BP64" s="105"/>
      <c r="BQ64" s="105"/>
      <c r="BR64" s="105"/>
      <c r="BS64" s="105"/>
      <c r="BT64" s="105"/>
      <c r="BU64" s="105"/>
      <c r="BV64" s="105"/>
      <c r="BW64" s="105"/>
      <c r="BX64" s="105"/>
      <c r="BY64" s="105"/>
      <c r="BZ64" s="105"/>
    </row>
    <row r="65" spans="1:78" x14ac:dyDescent="0.25">
      <c r="A65" s="284"/>
      <c r="B65" s="273"/>
      <c r="C65" s="273"/>
      <c r="D65" s="612"/>
      <c r="E65" s="445"/>
      <c r="F65" s="599"/>
      <c r="G65" s="757"/>
      <c r="H65" s="726" t="s">
        <v>510</v>
      </c>
      <c r="I65" s="727" t="s">
        <v>510</v>
      </c>
      <c r="J65" s="728" t="s">
        <v>510</v>
      </c>
      <c r="K65" s="758"/>
      <c r="L65" s="759"/>
      <c r="M65" s="447"/>
      <c r="N65" s="447"/>
      <c r="O65" s="447"/>
      <c r="P65" s="12"/>
      <c r="Q65" s="762">
        <f t="shared" ref="Q65:Q87" si="3">G65*3.664*E65</f>
        <v>0</v>
      </c>
      <c r="R65" s="729">
        <f t="shared" ref="R65:R87" si="4">E65*D65*K65*0.000001</f>
        <v>0</v>
      </c>
      <c r="S65" s="760">
        <f t="shared" ref="S65:S87" si="5">E65*D65*L65*0.000001</f>
        <v>0</v>
      </c>
      <c r="T65" s="763">
        <f t="shared" si="1"/>
        <v>0</v>
      </c>
      <c r="U65" s="762">
        <f t="shared" ref="U65:U87" si="6">Q65*1</f>
        <v>0</v>
      </c>
      <c r="V65" s="732">
        <f t="shared" ref="V65:V87" si="7">R65*25</f>
        <v>0</v>
      </c>
      <c r="W65" s="730">
        <f t="shared" ref="W65:W84" si="8">S65*298</f>
        <v>0</v>
      </c>
      <c r="X65" s="761">
        <f t="shared" si="2"/>
        <v>0</v>
      </c>
      <c r="Y65" s="12"/>
      <c r="Z65" s="12"/>
      <c r="AA65" s="10"/>
      <c r="AB65" s="10"/>
      <c r="AC65" s="10"/>
      <c r="AD65" s="10"/>
      <c r="AE65" s="10"/>
      <c r="BN65" s="105"/>
      <c r="BO65" s="105"/>
      <c r="BP65" s="105"/>
      <c r="BQ65" s="105"/>
      <c r="BR65" s="105"/>
      <c r="BS65" s="105"/>
      <c r="BT65" s="105"/>
      <c r="BU65" s="105"/>
      <c r="BV65" s="105"/>
      <c r="BW65" s="105"/>
      <c r="BX65" s="105"/>
      <c r="BY65" s="105"/>
      <c r="BZ65" s="105"/>
    </row>
    <row r="66" spans="1:78" x14ac:dyDescent="0.25">
      <c r="A66" s="284"/>
      <c r="B66" s="273"/>
      <c r="C66" s="273"/>
      <c r="D66" s="612"/>
      <c r="E66" s="445"/>
      <c r="F66" s="599"/>
      <c r="G66" s="757"/>
      <c r="H66" s="726" t="s">
        <v>510</v>
      </c>
      <c r="I66" s="727" t="s">
        <v>510</v>
      </c>
      <c r="J66" s="728" t="s">
        <v>510</v>
      </c>
      <c r="K66" s="758"/>
      <c r="L66" s="759"/>
      <c r="M66" s="447"/>
      <c r="N66" s="447"/>
      <c r="O66" s="447"/>
      <c r="P66" s="12"/>
      <c r="Q66" s="762">
        <f t="shared" si="3"/>
        <v>0</v>
      </c>
      <c r="R66" s="729">
        <f t="shared" si="4"/>
        <v>0</v>
      </c>
      <c r="S66" s="760">
        <f t="shared" si="5"/>
        <v>0</v>
      </c>
      <c r="T66" s="763">
        <f t="shared" si="1"/>
        <v>0</v>
      </c>
      <c r="U66" s="762">
        <f t="shared" si="6"/>
        <v>0</v>
      </c>
      <c r="V66" s="732">
        <f t="shared" si="7"/>
        <v>0</v>
      </c>
      <c r="W66" s="730">
        <f t="shared" si="8"/>
        <v>0</v>
      </c>
      <c r="X66" s="761">
        <f t="shared" si="2"/>
        <v>0</v>
      </c>
      <c r="Y66" s="12"/>
      <c r="Z66" s="12"/>
      <c r="AA66" s="10"/>
      <c r="AB66" s="10"/>
      <c r="AC66" s="10"/>
      <c r="AD66" s="10"/>
      <c r="AE66" s="10"/>
      <c r="BN66" s="105"/>
      <c r="BO66" s="105"/>
      <c r="BP66" s="105"/>
      <c r="BQ66" s="105"/>
      <c r="BR66" s="105"/>
      <c r="BS66" s="105"/>
      <c r="BT66" s="105"/>
      <c r="BU66" s="105"/>
      <c r="BV66" s="105"/>
      <c r="BW66" s="105"/>
      <c r="BX66" s="105"/>
      <c r="BY66" s="105"/>
      <c r="BZ66" s="105"/>
    </row>
    <row r="67" spans="1:78" x14ac:dyDescent="0.25">
      <c r="A67" s="284"/>
      <c r="B67" s="273"/>
      <c r="C67" s="273"/>
      <c r="D67" s="612"/>
      <c r="E67" s="445"/>
      <c r="F67" s="599"/>
      <c r="G67" s="757"/>
      <c r="H67" s="726" t="s">
        <v>510</v>
      </c>
      <c r="I67" s="727" t="s">
        <v>510</v>
      </c>
      <c r="J67" s="728" t="s">
        <v>510</v>
      </c>
      <c r="K67" s="758"/>
      <c r="L67" s="759"/>
      <c r="M67" s="447"/>
      <c r="N67" s="447"/>
      <c r="O67" s="447"/>
      <c r="P67" s="12"/>
      <c r="Q67" s="762">
        <f t="shared" si="3"/>
        <v>0</v>
      </c>
      <c r="R67" s="729">
        <f t="shared" si="4"/>
        <v>0</v>
      </c>
      <c r="S67" s="760">
        <f t="shared" si="5"/>
        <v>0</v>
      </c>
      <c r="T67" s="763">
        <f t="shared" si="1"/>
        <v>0</v>
      </c>
      <c r="U67" s="762">
        <f t="shared" si="6"/>
        <v>0</v>
      </c>
      <c r="V67" s="732">
        <f t="shared" si="7"/>
        <v>0</v>
      </c>
      <c r="W67" s="730">
        <f t="shared" si="8"/>
        <v>0</v>
      </c>
      <c r="X67" s="761">
        <f t="shared" si="2"/>
        <v>0</v>
      </c>
      <c r="Y67" s="12"/>
      <c r="Z67" s="12"/>
      <c r="AA67" s="10"/>
      <c r="AB67" s="10"/>
      <c r="AC67" s="10"/>
      <c r="AD67" s="10"/>
      <c r="AE67" s="10"/>
      <c r="BN67" s="105"/>
      <c r="BO67" s="105"/>
      <c r="BP67" s="105"/>
      <c r="BQ67" s="105"/>
      <c r="BR67" s="105"/>
      <c r="BS67" s="105"/>
      <c r="BT67" s="105"/>
      <c r="BU67" s="105"/>
      <c r="BV67" s="105"/>
      <c r="BW67" s="105"/>
      <c r="BX67" s="105"/>
      <c r="BY67" s="105"/>
      <c r="BZ67" s="105"/>
    </row>
    <row r="68" spans="1:78" x14ac:dyDescent="0.25">
      <c r="A68" s="284"/>
      <c r="B68" s="273"/>
      <c r="C68" s="273"/>
      <c r="D68" s="612"/>
      <c r="E68" s="445"/>
      <c r="F68" s="599"/>
      <c r="G68" s="757"/>
      <c r="H68" s="726" t="s">
        <v>510</v>
      </c>
      <c r="I68" s="727" t="s">
        <v>510</v>
      </c>
      <c r="J68" s="728" t="s">
        <v>510</v>
      </c>
      <c r="K68" s="758"/>
      <c r="L68" s="759"/>
      <c r="M68" s="447"/>
      <c r="N68" s="447"/>
      <c r="O68" s="447"/>
      <c r="P68" s="12"/>
      <c r="Q68" s="762">
        <f t="shared" si="3"/>
        <v>0</v>
      </c>
      <c r="R68" s="729">
        <f t="shared" si="4"/>
        <v>0</v>
      </c>
      <c r="S68" s="760">
        <f t="shared" si="5"/>
        <v>0</v>
      </c>
      <c r="T68" s="763">
        <f t="shared" si="1"/>
        <v>0</v>
      </c>
      <c r="U68" s="762">
        <f t="shared" si="6"/>
        <v>0</v>
      </c>
      <c r="V68" s="732">
        <f t="shared" si="7"/>
        <v>0</v>
      </c>
      <c r="W68" s="730">
        <f t="shared" si="8"/>
        <v>0</v>
      </c>
      <c r="X68" s="761">
        <f t="shared" si="2"/>
        <v>0</v>
      </c>
      <c r="Y68" s="12"/>
      <c r="Z68" s="12"/>
      <c r="AA68" s="10"/>
      <c r="AB68" s="10"/>
      <c r="AC68" s="10"/>
      <c r="AD68" s="10"/>
      <c r="AE68" s="10"/>
      <c r="BN68" s="105"/>
      <c r="BO68" s="105"/>
      <c r="BP68" s="105"/>
      <c r="BQ68" s="105"/>
      <c r="BR68" s="105"/>
      <c r="BS68" s="105"/>
      <c r="BT68" s="105"/>
      <c r="BU68" s="105"/>
      <c r="BV68" s="105"/>
      <c r="BW68" s="105"/>
      <c r="BX68" s="105"/>
      <c r="BY68" s="105"/>
      <c r="BZ68" s="105"/>
    </row>
    <row r="69" spans="1:78" x14ac:dyDescent="0.25">
      <c r="A69" s="284"/>
      <c r="B69" s="273"/>
      <c r="C69" s="273"/>
      <c r="D69" s="612"/>
      <c r="E69" s="445"/>
      <c r="F69" s="599"/>
      <c r="G69" s="757"/>
      <c r="H69" s="726" t="s">
        <v>510</v>
      </c>
      <c r="I69" s="727" t="s">
        <v>510</v>
      </c>
      <c r="J69" s="728" t="s">
        <v>510</v>
      </c>
      <c r="K69" s="758"/>
      <c r="L69" s="759"/>
      <c r="M69" s="447"/>
      <c r="N69" s="447"/>
      <c r="O69" s="447"/>
      <c r="P69" s="12"/>
      <c r="Q69" s="762">
        <f t="shared" si="3"/>
        <v>0</v>
      </c>
      <c r="R69" s="729">
        <f t="shared" si="4"/>
        <v>0</v>
      </c>
      <c r="S69" s="760">
        <f t="shared" si="5"/>
        <v>0</v>
      </c>
      <c r="T69" s="763">
        <f t="shared" si="1"/>
        <v>0</v>
      </c>
      <c r="U69" s="762">
        <f t="shared" si="6"/>
        <v>0</v>
      </c>
      <c r="V69" s="732">
        <f t="shared" si="7"/>
        <v>0</v>
      </c>
      <c r="W69" s="730">
        <f t="shared" si="8"/>
        <v>0</v>
      </c>
      <c r="X69" s="761">
        <f t="shared" si="2"/>
        <v>0</v>
      </c>
      <c r="Y69" s="12"/>
      <c r="Z69" s="12"/>
      <c r="AA69" s="10"/>
      <c r="AB69" s="10"/>
      <c r="AC69" s="10"/>
      <c r="AD69" s="10"/>
      <c r="AE69" s="10"/>
      <c r="BN69" s="105"/>
      <c r="BO69" s="105"/>
      <c r="BP69" s="105"/>
      <c r="BQ69" s="105"/>
      <c r="BR69" s="105"/>
      <c r="BS69" s="105"/>
      <c r="BT69" s="105"/>
      <c r="BU69" s="105"/>
      <c r="BV69" s="105"/>
      <c r="BW69" s="105"/>
      <c r="BX69" s="105"/>
      <c r="BY69" s="105"/>
      <c r="BZ69" s="105"/>
    </row>
    <row r="70" spans="1:78" x14ac:dyDescent="0.25">
      <c r="A70" s="284"/>
      <c r="B70" s="273"/>
      <c r="C70" s="273"/>
      <c r="D70" s="612"/>
      <c r="E70" s="445"/>
      <c r="F70" s="599"/>
      <c r="G70" s="757"/>
      <c r="H70" s="726" t="s">
        <v>510</v>
      </c>
      <c r="I70" s="727" t="s">
        <v>510</v>
      </c>
      <c r="J70" s="728" t="s">
        <v>510</v>
      </c>
      <c r="K70" s="758"/>
      <c r="L70" s="759"/>
      <c r="M70" s="447"/>
      <c r="N70" s="447"/>
      <c r="O70" s="447"/>
      <c r="P70" s="12"/>
      <c r="Q70" s="762">
        <f t="shared" si="3"/>
        <v>0</v>
      </c>
      <c r="R70" s="729">
        <f t="shared" si="4"/>
        <v>0</v>
      </c>
      <c r="S70" s="760">
        <f t="shared" si="5"/>
        <v>0</v>
      </c>
      <c r="T70" s="763">
        <f t="shared" si="1"/>
        <v>0</v>
      </c>
      <c r="U70" s="762">
        <f t="shared" si="6"/>
        <v>0</v>
      </c>
      <c r="V70" s="732">
        <f t="shared" si="7"/>
        <v>0</v>
      </c>
      <c r="W70" s="730">
        <f t="shared" si="8"/>
        <v>0</v>
      </c>
      <c r="X70" s="761">
        <f t="shared" si="2"/>
        <v>0</v>
      </c>
      <c r="Y70" s="12"/>
      <c r="Z70" s="12"/>
      <c r="AA70" s="10"/>
      <c r="AB70" s="10"/>
      <c r="AC70" s="10"/>
      <c r="AD70" s="10"/>
      <c r="AE70" s="10"/>
      <c r="BN70" s="105"/>
      <c r="BO70" s="105"/>
      <c r="BP70" s="105"/>
      <c r="BQ70" s="105"/>
      <c r="BR70" s="105"/>
      <c r="BS70" s="105"/>
      <c r="BT70" s="105"/>
      <c r="BU70" s="105"/>
      <c r="BV70" s="105"/>
      <c r="BW70" s="105"/>
      <c r="BX70" s="105"/>
      <c r="BY70" s="105"/>
      <c r="BZ70" s="105"/>
    </row>
    <row r="71" spans="1:78" x14ac:dyDescent="0.25">
      <c r="A71" s="284"/>
      <c r="B71" s="273"/>
      <c r="C71" s="273"/>
      <c r="D71" s="612"/>
      <c r="E71" s="445"/>
      <c r="F71" s="599"/>
      <c r="G71" s="757"/>
      <c r="H71" s="726" t="s">
        <v>510</v>
      </c>
      <c r="I71" s="727" t="s">
        <v>510</v>
      </c>
      <c r="J71" s="728" t="s">
        <v>510</v>
      </c>
      <c r="K71" s="758"/>
      <c r="L71" s="759"/>
      <c r="M71" s="447"/>
      <c r="N71" s="447"/>
      <c r="O71" s="447"/>
      <c r="P71" s="12"/>
      <c r="Q71" s="762">
        <f t="shared" si="3"/>
        <v>0</v>
      </c>
      <c r="R71" s="729">
        <f t="shared" si="4"/>
        <v>0</v>
      </c>
      <c r="S71" s="760">
        <f t="shared" si="5"/>
        <v>0</v>
      </c>
      <c r="T71" s="763">
        <f t="shared" si="1"/>
        <v>0</v>
      </c>
      <c r="U71" s="762">
        <f t="shared" si="6"/>
        <v>0</v>
      </c>
      <c r="V71" s="732">
        <f t="shared" si="7"/>
        <v>0</v>
      </c>
      <c r="W71" s="730">
        <f t="shared" si="8"/>
        <v>0</v>
      </c>
      <c r="X71" s="761">
        <f t="shared" si="2"/>
        <v>0</v>
      </c>
      <c r="Y71" s="12"/>
      <c r="Z71" s="12"/>
      <c r="AA71" s="10"/>
      <c r="AB71" s="10"/>
      <c r="AC71" s="10"/>
      <c r="AD71" s="10"/>
      <c r="AE71" s="10"/>
      <c r="BN71" s="105"/>
      <c r="BO71" s="105"/>
      <c r="BP71" s="105"/>
      <c r="BQ71" s="105"/>
      <c r="BR71" s="105"/>
      <c r="BS71" s="105"/>
      <c r="BT71" s="105"/>
      <c r="BU71" s="105"/>
      <c r="BV71" s="105"/>
      <c r="BW71" s="105"/>
      <c r="BX71" s="105"/>
      <c r="BY71" s="105"/>
      <c r="BZ71" s="105"/>
    </row>
    <row r="72" spans="1:78" x14ac:dyDescent="0.25">
      <c r="A72" s="284"/>
      <c r="B72" s="273"/>
      <c r="C72" s="273"/>
      <c r="D72" s="612"/>
      <c r="E72" s="445"/>
      <c r="F72" s="599"/>
      <c r="G72" s="757"/>
      <c r="H72" s="726" t="s">
        <v>510</v>
      </c>
      <c r="I72" s="727" t="s">
        <v>510</v>
      </c>
      <c r="J72" s="728" t="s">
        <v>510</v>
      </c>
      <c r="K72" s="758"/>
      <c r="L72" s="759"/>
      <c r="M72" s="447"/>
      <c r="N72" s="447"/>
      <c r="O72" s="447"/>
      <c r="P72" s="12"/>
      <c r="Q72" s="762">
        <f t="shared" si="3"/>
        <v>0</v>
      </c>
      <c r="R72" s="729">
        <f t="shared" si="4"/>
        <v>0</v>
      </c>
      <c r="S72" s="760">
        <f t="shared" si="5"/>
        <v>0</v>
      </c>
      <c r="T72" s="763">
        <f t="shared" si="1"/>
        <v>0</v>
      </c>
      <c r="U72" s="762">
        <f t="shared" si="6"/>
        <v>0</v>
      </c>
      <c r="V72" s="732">
        <f t="shared" si="7"/>
        <v>0</v>
      </c>
      <c r="W72" s="730">
        <f t="shared" si="8"/>
        <v>0</v>
      </c>
      <c r="X72" s="761">
        <f t="shared" si="2"/>
        <v>0</v>
      </c>
      <c r="Y72" s="12"/>
      <c r="Z72" s="12"/>
      <c r="AA72" s="10"/>
      <c r="AB72" s="10"/>
      <c r="AC72" s="10"/>
      <c r="AD72" s="10"/>
      <c r="AE72" s="10"/>
      <c r="BN72" s="105"/>
      <c r="BO72" s="105"/>
      <c r="BP72" s="105"/>
      <c r="BQ72" s="105"/>
      <c r="BR72" s="105"/>
      <c r="BS72" s="105"/>
      <c r="BT72" s="105"/>
      <c r="BU72" s="105"/>
      <c r="BV72" s="105"/>
      <c r="BW72" s="105"/>
      <c r="BX72" s="105"/>
      <c r="BY72" s="105"/>
      <c r="BZ72" s="105"/>
    </row>
    <row r="73" spans="1:78" x14ac:dyDescent="0.25">
      <c r="A73" s="284"/>
      <c r="B73" s="273"/>
      <c r="C73" s="273"/>
      <c r="D73" s="612"/>
      <c r="E73" s="445"/>
      <c r="F73" s="599"/>
      <c r="G73" s="757"/>
      <c r="H73" s="726" t="s">
        <v>510</v>
      </c>
      <c r="I73" s="727" t="s">
        <v>510</v>
      </c>
      <c r="J73" s="728" t="s">
        <v>510</v>
      </c>
      <c r="K73" s="758"/>
      <c r="L73" s="759"/>
      <c r="M73" s="447"/>
      <c r="N73" s="447"/>
      <c r="O73" s="447"/>
      <c r="P73" s="12"/>
      <c r="Q73" s="762">
        <f t="shared" si="3"/>
        <v>0</v>
      </c>
      <c r="R73" s="729">
        <f t="shared" si="4"/>
        <v>0</v>
      </c>
      <c r="S73" s="760">
        <f t="shared" si="5"/>
        <v>0</v>
      </c>
      <c r="T73" s="763">
        <f t="shared" si="1"/>
        <v>0</v>
      </c>
      <c r="U73" s="762">
        <f t="shared" si="6"/>
        <v>0</v>
      </c>
      <c r="V73" s="732">
        <f t="shared" si="7"/>
        <v>0</v>
      </c>
      <c r="W73" s="730">
        <f t="shared" si="8"/>
        <v>0</v>
      </c>
      <c r="X73" s="761">
        <f t="shared" si="2"/>
        <v>0</v>
      </c>
      <c r="Y73" s="12"/>
      <c r="Z73" s="12"/>
      <c r="AA73" s="10"/>
      <c r="AB73" s="10"/>
      <c r="AC73" s="10"/>
      <c r="AD73" s="10"/>
      <c r="AE73" s="10"/>
      <c r="BN73" s="105"/>
      <c r="BO73" s="105"/>
      <c r="BP73" s="105"/>
      <c r="BQ73" s="105"/>
      <c r="BR73" s="105"/>
      <c r="BS73" s="105"/>
      <c r="BT73" s="105"/>
      <c r="BU73" s="105"/>
      <c r="BV73" s="105"/>
      <c r="BW73" s="105"/>
      <c r="BX73" s="105"/>
      <c r="BY73" s="105"/>
      <c r="BZ73" s="105"/>
    </row>
    <row r="74" spans="1:78" x14ac:dyDescent="0.25">
      <c r="A74" s="764"/>
      <c r="B74" s="442"/>
      <c r="C74" s="765"/>
      <c r="D74" s="766"/>
      <c r="E74" s="443"/>
      <c r="F74" s="767"/>
      <c r="G74" s="768"/>
      <c r="H74" s="726" t="s">
        <v>510</v>
      </c>
      <c r="I74" s="727" t="s">
        <v>510</v>
      </c>
      <c r="J74" s="728" t="s">
        <v>510</v>
      </c>
      <c r="K74" s="769"/>
      <c r="L74" s="770"/>
      <c r="M74" s="447"/>
      <c r="N74" s="447"/>
      <c r="O74" s="447"/>
      <c r="P74" s="12"/>
      <c r="Q74" s="762">
        <f t="shared" si="3"/>
        <v>0</v>
      </c>
      <c r="R74" s="729">
        <f t="shared" si="4"/>
        <v>0</v>
      </c>
      <c r="S74" s="760">
        <f t="shared" si="5"/>
        <v>0</v>
      </c>
      <c r="T74" s="763">
        <f t="shared" si="1"/>
        <v>0</v>
      </c>
      <c r="U74" s="762">
        <f t="shared" si="6"/>
        <v>0</v>
      </c>
      <c r="V74" s="732">
        <f t="shared" si="7"/>
        <v>0</v>
      </c>
      <c r="W74" s="730">
        <f t="shared" si="8"/>
        <v>0</v>
      </c>
      <c r="X74" s="761">
        <f t="shared" si="2"/>
        <v>0</v>
      </c>
      <c r="Y74" s="12"/>
      <c r="Z74" s="12"/>
      <c r="AA74" s="10"/>
      <c r="AB74" s="10"/>
      <c r="AC74" s="10"/>
      <c r="AD74" s="10"/>
      <c r="AE74" s="10"/>
      <c r="BN74" s="105"/>
      <c r="BO74" s="105"/>
      <c r="BP74" s="105"/>
      <c r="BQ74" s="105"/>
      <c r="BR74" s="105"/>
      <c r="BS74" s="105"/>
      <c r="BT74" s="105"/>
      <c r="BU74" s="105"/>
      <c r="BV74" s="105"/>
      <c r="BW74" s="105"/>
      <c r="BX74" s="105"/>
      <c r="BY74" s="105"/>
      <c r="BZ74" s="105"/>
    </row>
    <row r="75" spans="1:78" x14ac:dyDescent="0.25">
      <c r="A75" s="771"/>
      <c r="B75" s="442"/>
      <c r="C75" s="772"/>
      <c r="D75" s="773"/>
      <c r="E75" s="445"/>
      <c r="F75" s="774"/>
      <c r="G75" s="757"/>
      <c r="H75" s="726" t="s">
        <v>510</v>
      </c>
      <c r="I75" s="727" t="s">
        <v>510</v>
      </c>
      <c r="J75" s="728" t="s">
        <v>510</v>
      </c>
      <c r="K75" s="758"/>
      <c r="L75" s="775"/>
      <c r="M75" s="447"/>
      <c r="N75" s="447"/>
      <c r="O75" s="447"/>
      <c r="P75" s="12"/>
      <c r="Q75" s="762">
        <f t="shared" si="3"/>
        <v>0</v>
      </c>
      <c r="R75" s="729">
        <f t="shared" si="4"/>
        <v>0</v>
      </c>
      <c r="S75" s="760">
        <f t="shared" si="5"/>
        <v>0</v>
      </c>
      <c r="T75" s="763">
        <f t="shared" si="1"/>
        <v>0</v>
      </c>
      <c r="U75" s="762">
        <f t="shared" si="6"/>
        <v>0</v>
      </c>
      <c r="V75" s="732">
        <f t="shared" si="7"/>
        <v>0</v>
      </c>
      <c r="W75" s="730">
        <f t="shared" si="8"/>
        <v>0</v>
      </c>
      <c r="X75" s="761">
        <f t="shared" ref="X75:X87" si="9">SUM(U75:W75)</f>
        <v>0</v>
      </c>
      <c r="Y75" s="12"/>
      <c r="Z75" s="12"/>
      <c r="AA75" s="10"/>
      <c r="AB75" s="10"/>
      <c r="AC75" s="10"/>
      <c r="AD75" s="10"/>
      <c r="AE75" s="10"/>
      <c r="BN75" s="105"/>
      <c r="BO75" s="105"/>
      <c r="BP75" s="105"/>
      <c r="BQ75" s="105"/>
      <c r="BR75" s="105"/>
      <c r="BS75" s="105"/>
      <c r="BT75" s="105"/>
      <c r="BU75" s="105"/>
      <c r="BV75" s="105"/>
      <c r="BW75" s="105"/>
      <c r="BX75" s="105"/>
      <c r="BY75" s="105"/>
      <c r="BZ75" s="105"/>
    </row>
    <row r="76" spans="1:78" ht="18.75" customHeight="1" x14ac:dyDescent="0.25">
      <c r="A76" s="771"/>
      <c r="B76" s="442"/>
      <c r="C76" s="772"/>
      <c r="D76" s="776"/>
      <c r="E76" s="777"/>
      <c r="F76" s="778"/>
      <c r="G76" s="779"/>
      <c r="H76" s="726" t="s">
        <v>510</v>
      </c>
      <c r="I76" s="727" t="s">
        <v>510</v>
      </c>
      <c r="J76" s="728" t="s">
        <v>510</v>
      </c>
      <c r="K76" s="780"/>
      <c r="L76" s="781"/>
      <c r="M76" s="447"/>
      <c r="N76" s="447"/>
      <c r="O76" s="462"/>
      <c r="P76" s="10"/>
      <c r="Q76" s="762">
        <f t="shared" si="3"/>
        <v>0</v>
      </c>
      <c r="R76" s="729">
        <f t="shared" si="4"/>
        <v>0</v>
      </c>
      <c r="S76" s="760">
        <f t="shared" si="5"/>
        <v>0</v>
      </c>
      <c r="T76" s="763">
        <f t="shared" si="1"/>
        <v>0</v>
      </c>
      <c r="U76" s="762">
        <f t="shared" si="6"/>
        <v>0</v>
      </c>
      <c r="V76" s="732">
        <f t="shared" si="7"/>
        <v>0</v>
      </c>
      <c r="W76" s="730">
        <f t="shared" si="8"/>
        <v>0</v>
      </c>
      <c r="X76" s="761">
        <f t="shared" si="9"/>
        <v>0</v>
      </c>
      <c r="Y76" s="12"/>
      <c r="Z76" s="12"/>
      <c r="AA76" s="10"/>
      <c r="AB76" s="10"/>
      <c r="AC76" s="10"/>
      <c r="AD76" s="10"/>
      <c r="AE76" s="10"/>
      <c r="BN76" s="105"/>
      <c r="BO76" s="105"/>
      <c r="BP76" s="105"/>
      <c r="BQ76" s="105"/>
      <c r="BR76" s="105"/>
      <c r="BS76" s="105"/>
      <c r="BT76" s="105"/>
      <c r="BU76" s="105"/>
      <c r="BV76" s="105"/>
      <c r="BW76" s="105"/>
      <c r="BX76" s="105"/>
      <c r="BY76" s="105"/>
      <c r="BZ76" s="105"/>
    </row>
    <row r="77" spans="1:78" ht="18.75" customHeight="1" x14ac:dyDescent="0.25">
      <c r="A77" s="771"/>
      <c r="B77" s="442"/>
      <c r="C77" s="772"/>
      <c r="D77" s="776"/>
      <c r="E77" s="777"/>
      <c r="F77" s="778"/>
      <c r="G77" s="779"/>
      <c r="H77" s="726" t="s">
        <v>510</v>
      </c>
      <c r="I77" s="727" t="s">
        <v>510</v>
      </c>
      <c r="J77" s="728" t="s">
        <v>510</v>
      </c>
      <c r="K77" s="780"/>
      <c r="L77" s="781"/>
      <c r="M77" s="447"/>
      <c r="N77" s="447"/>
      <c r="O77" s="462"/>
      <c r="P77" s="10"/>
      <c r="Q77" s="762">
        <f>G77*3.664*E77</f>
        <v>0</v>
      </c>
      <c r="R77" s="729">
        <f t="shared" si="4"/>
        <v>0</v>
      </c>
      <c r="S77" s="760">
        <f t="shared" si="5"/>
        <v>0</v>
      </c>
      <c r="T77" s="763">
        <f>F77*Q77</f>
        <v>0</v>
      </c>
      <c r="U77" s="762">
        <f>Q77*1</f>
        <v>0</v>
      </c>
      <c r="V77" s="732">
        <f>R77*25</f>
        <v>0</v>
      </c>
      <c r="W77" s="730">
        <f t="shared" si="8"/>
        <v>0</v>
      </c>
      <c r="X77" s="761">
        <f>SUM(U77:W77)</f>
        <v>0</v>
      </c>
      <c r="Y77" s="12"/>
      <c r="Z77" s="12"/>
      <c r="AA77" s="10"/>
      <c r="AB77" s="10"/>
      <c r="AC77" s="10"/>
      <c r="AD77" s="10"/>
      <c r="AE77" s="10"/>
      <c r="BN77" s="105"/>
      <c r="BO77" s="105"/>
      <c r="BP77" s="105"/>
      <c r="BQ77" s="105"/>
      <c r="BR77" s="105"/>
      <c r="BS77" s="105"/>
      <c r="BT77" s="105"/>
      <c r="BU77" s="105"/>
      <c r="BV77" s="105"/>
      <c r="BW77" s="105"/>
      <c r="BX77" s="105"/>
      <c r="BY77" s="105"/>
      <c r="BZ77" s="105"/>
    </row>
    <row r="78" spans="1:78" ht="18.75" customHeight="1" x14ac:dyDescent="0.25">
      <c r="A78" s="771"/>
      <c r="B78" s="273"/>
      <c r="C78" s="772"/>
      <c r="D78" s="776"/>
      <c r="E78" s="777"/>
      <c r="F78" s="778"/>
      <c r="G78" s="779"/>
      <c r="H78" s="726" t="s">
        <v>510</v>
      </c>
      <c r="I78" s="727" t="s">
        <v>510</v>
      </c>
      <c r="J78" s="728" t="s">
        <v>510</v>
      </c>
      <c r="K78" s="780"/>
      <c r="L78" s="781"/>
      <c r="M78" s="447"/>
      <c r="N78" s="447"/>
      <c r="O78" s="462"/>
      <c r="P78" s="10"/>
      <c r="Q78" s="762">
        <f>G78*3.664*E78</f>
        <v>0</v>
      </c>
      <c r="R78" s="729">
        <f t="shared" si="4"/>
        <v>0</v>
      </c>
      <c r="S78" s="760">
        <f t="shared" si="5"/>
        <v>0</v>
      </c>
      <c r="T78" s="763">
        <f>F78*Q78</f>
        <v>0</v>
      </c>
      <c r="U78" s="762">
        <f>Q78*1</f>
        <v>0</v>
      </c>
      <c r="V78" s="732">
        <f>R78*25</f>
        <v>0</v>
      </c>
      <c r="W78" s="730">
        <f t="shared" si="8"/>
        <v>0</v>
      </c>
      <c r="X78" s="761">
        <f>SUM(U78:W78)</f>
        <v>0</v>
      </c>
      <c r="Y78" s="12"/>
      <c r="Z78" s="12"/>
      <c r="AA78" s="10"/>
      <c r="AB78" s="10"/>
      <c r="AC78" s="10"/>
      <c r="AD78" s="10"/>
      <c r="AE78" s="10"/>
      <c r="BN78" s="105"/>
      <c r="BO78" s="105"/>
      <c r="BP78" s="105"/>
      <c r="BQ78" s="105"/>
      <c r="BR78" s="105"/>
      <c r="BS78" s="105"/>
      <c r="BT78" s="105"/>
      <c r="BU78" s="105"/>
      <c r="BV78" s="105"/>
      <c r="BW78" s="105"/>
      <c r="BX78" s="105"/>
      <c r="BY78" s="105"/>
      <c r="BZ78" s="105"/>
    </row>
    <row r="79" spans="1:78" ht="18.75" customHeight="1" x14ac:dyDescent="0.25">
      <c r="A79" s="771"/>
      <c r="B79" s="442"/>
      <c r="C79" s="772"/>
      <c r="D79" s="776"/>
      <c r="E79" s="777"/>
      <c r="F79" s="778"/>
      <c r="G79" s="779"/>
      <c r="H79" s="726" t="s">
        <v>510</v>
      </c>
      <c r="I79" s="727" t="s">
        <v>510</v>
      </c>
      <c r="J79" s="728" t="s">
        <v>510</v>
      </c>
      <c r="K79" s="780"/>
      <c r="L79" s="781"/>
      <c r="M79" s="447"/>
      <c r="N79" s="447"/>
      <c r="O79" s="462"/>
      <c r="P79" s="10"/>
      <c r="Q79" s="762">
        <f t="shared" ref="Q79:Q81" si="10">G79*3.664*E79</f>
        <v>0</v>
      </c>
      <c r="R79" s="729">
        <f t="shared" si="4"/>
        <v>0</v>
      </c>
      <c r="S79" s="760">
        <f t="shared" si="5"/>
        <v>0</v>
      </c>
      <c r="T79" s="763">
        <f t="shared" ref="T79:T81" si="11">F79*Q79</f>
        <v>0</v>
      </c>
      <c r="U79" s="762">
        <f t="shared" ref="U79:U81" si="12">Q79*1</f>
        <v>0</v>
      </c>
      <c r="V79" s="732">
        <f t="shared" ref="V79:V81" si="13">R79*25</f>
        <v>0</v>
      </c>
      <c r="W79" s="730">
        <f t="shared" si="8"/>
        <v>0</v>
      </c>
      <c r="X79" s="761">
        <f t="shared" ref="X79:X81" si="14">SUM(U79:W79)</f>
        <v>0</v>
      </c>
      <c r="Y79" s="12"/>
      <c r="Z79" s="12"/>
      <c r="AA79" s="10"/>
      <c r="AB79" s="10"/>
      <c r="AC79" s="10"/>
      <c r="AD79" s="10"/>
      <c r="AE79" s="10"/>
      <c r="BN79" s="105"/>
      <c r="BO79" s="105"/>
      <c r="BP79" s="105"/>
      <c r="BQ79" s="105"/>
      <c r="BR79" s="105"/>
      <c r="BS79" s="105"/>
      <c r="BT79" s="105"/>
      <c r="BU79" s="105"/>
      <c r="BV79" s="105"/>
      <c r="BW79" s="105"/>
      <c r="BX79" s="105"/>
      <c r="BY79" s="105"/>
      <c r="BZ79" s="105"/>
    </row>
    <row r="80" spans="1:78" ht="18.75" customHeight="1" x14ac:dyDescent="0.25">
      <c r="A80" s="771"/>
      <c r="B80" s="442"/>
      <c r="C80" s="772"/>
      <c r="D80" s="776"/>
      <c r="E80" s="777"/>
      <c r="F80" s="778"/>
      <c r="G80" s="779"/>
      <c r="H80" s="726" t="s">
        <v>510</v>
      </c>
      <c r="I80" s="727" t="s">
        <v>510</v>
      </c>
      <c r="J80" s="728" t="s">
        <v>510</v>
      </c>
      <c r="K80" s="780"/>
      <c r="L80" s="781"/>
      <c r="M80" s="447"/>
      <c r="N80" s="447"/>
      <c r="O80" s="462"/>
      <c r="P80" s="10"/>
      <c r="Q80" s="762">
        <f t="shared" si="10"/>
        <v>0</v>
      </c>
      <c r="R80" s="729">
        <f t="shared" si="4"/>
        <v>0</v>
      </c>
      <c r="S80" s="760">
        <f t="shared" si="5"/>
        <v>0</v>
      </c>
      <c r="T80" s="763">
        <f t="shared" si="11"/>
        <v>0</v>
      </c>
      <c r="U80" s="762">
        <f t="shared" si="12"/>
        <v>0</v>
      </c>
      <c r="V80" s="732">
        <f t="shared" si="13"/>
        <v>0</v>
      </c>
      <c r="W80" s="730">
        <f t="shared" si="8"/>
        <v>0</v>
      </c>
      <c r="X80" s="761">
        <f t="shared" si="14"/>
        <v>0</v>
      </c>
      <c r="Y80" s="12"/>
      <c r="Z80" s="12"/>
      <c r="AA80" s="10"/>
      <c r="AB80" s="10"/>
      <c r="AC80" s="10"/>
      <c r="AD80" s="10"/>
      <c r="AE80" s="10"/>
      <c r="BN80" s="105"/>
      <c r="BO80" s="105"/>
      <c r="BP80" s="105"/>
      <c r="BQ80" s="105"/>
      <c r="BR80" s="105"/>
      <c r="BS80" s="105"/>
      <c r="BT80" s="105"/>
      <c r="BU80" s="105"/>
      <c r="BV80" s="105"/>
      <c r="BW80" s="105"/>
      <c r="BX80" s="105"/>
      <c r="BY80" s="105"/>
      <c r="BZ80" s="105"/>
    </row>
    <row r="81" spans="1:78" ht="18.75" customHeight="1" x14ac:dyDescent="0.25">
      <c r="A81" s="771"/>
      <c r="B81" s="442"/>
      <c r="C81" s="772"/>
      <c r="D81" s="776"/>
      <c r="E81" s="777"/>
      <c r="F81" s="778"/>
      <c r="G81" s="779"/>
      <c r="H81" s="726" t="s">
        <v>510</v>
      </c>
      <c r="I81" s="727" t="s">
        <v>510</v>
      </c>
      <c r="J81" s="728" t="s">
        <v>510</v>
      </c>
      <c r="K81" s="780"/>
      <c r="L81" s="781"/>
      <c r="M81" s="447"/>
      <c r="N81" s="447"/>
      <c r="O81" s="462"/>
      <c r="P81" s="10"/>
      <c r="Q81" s="762">
        <f t="shared" si="10"/>
        <v>0</v>
      </c>
      <c r="R81" s="729">
        <f t="shared" si="4"/>
        <v>0</v>
      </c>
      <c r="S81" s="760">
        <f t="shared" si="5"/>
        <v>0</v>
      </c>
      <c r="T81" s="763">
        <f t="shared" si="11"/>
        <v>0</v>
      </c>
      <c r="U81" s="762">
        <f t="shared" si="12"/>
        <v>0</v>
      </c>
      <c r="V81" s="732">
        <f t="shared" si="13"/>
        <v>0</v>
      </c>
      <c r="W81" s="730">
        <f t="shared" si="8"/>
        <v>0</v>
      </c>
      <c r="X81" s="761">
        <f t="shared" si="14"/>
        <v>0</v>
      </c>
      <c r="Y81" s="12"/>
      <c r="Z81" s="12"/>
      <c r="AA81" s="10"/>
      <c r="AB81" s="10"/>
      <c r="AC81" s="10"/>
      <c r="AD81" s="10"/>
      <c r="AE81" s="10"/>
      <c r="BN81" s="105"/>
      <c r="BO81" s="105"/>
      <c r="BP81" s="105"/>
      <c r="BQ81" s="105"/>
      <c r="BR81" s="105"/>
      <c r="BS81" s="105"/>
      <c r="BT81" s="105"/>
      <c r="BU81" s="105"/>
      <c r="BV81" s="105"/>
      <c r="BW81" s="105"/>
      <c r="BX81" s="105"/>
      <c r="BY81" s="105"/>
      <c r="BZ81" s="105"/>
    </row>
    <row r="82" spans="1:78" ht="18.75" customHeight="1" x14ac:dyDescent="0.25">
      <c r="A82" s="771"/>
      <c r="B82" s="442"/>
      <c r="C82" s="772"/>
      <c r="D82" s="776"/>
      <c r="E82" s="777"/>
      <c r="F82" s="778"/>
      <c r="G82" s="779"/>
      <c r="H82" s="726" t="s">
        <v>510</v>
      </c>
      <c r="I82" s="727" t="s">
        <v>510</v>
      </c>
      <c r="J82" s="728" t="s">
        <v>510</v>
      </c>
      <c r="K82" s="780"/>
      <c r="L82" s="781"/>
      <c r="M82" s="447"/>
      <c r="N82" s="447"/>
      <c r="O82" s="462"/>
      <c r="P82" s="10"/>
      <c r="Q82" s="762">
        <f>G82*3.664*E82</f>
        <v>0</v>
      </c>
      <c r="R82" s="729">
        <f t="shared" si="4"/>
        <v>0</v>
      </c>
      <c r="S82" s="760">
        <f t="shared" si="5"/>
        <v>0</v>
      </c>
      <c r="T82" s="763">
        <f>F82*Q82</f>
        <v>0</v>
      </c>
      <c r="U82" s="762">
        <f>Q82*1</f>
        <v>0</v>
      </c>
      <c r="V82" s="732">
        <f>R82*25</f>
        <v>0</v>
      </c>
      <c r="W82" s="730">
        <f t="shared" si="8"/>
        <v>0</v>
      </c>
      <c r="X82" s="761">
        <f>SUM(U82:W82)</f>
        <v>0</v>
      </c>
      <c r="Y82" s="12"/>
      <c r="Z82" s="12"/>
      <c r="AA82" s="10"/>
      <c r="AB82" s="10"/>
      <c r="AC82" s="10"/>
      <c r="AD82" s="10"/>
      <c r="AE82" s="10"/>
      <c r="BN82" s="105"/>
      <c r="BO82" s="105"/>
      <c r="BP82" s="105"/>
      <c r="BQ82" s="105"/>
      <c r="BR82" s="105"/>
      <c r="BS82" s="105"/>
      <c r="BT82" s="105"/>
      <c r="BU82" s="105"/>
      <c r="BV82" s="105"/>
      <c r="BW82" s="105"/>
      <c r="BX82" s="105"/>
      <c r="BY82" s="105"/>
      <c r="BZ82" s="105"/>
    </row>
    <row r="83" spans="1:78" ht="18.75" customHeight="1" x14ac:dyDescent="0.25">
      <c r="A83" s="771"/>
      <c r="B83" s="442"/>
      <c r="C83" s="772"/>
      <c r="D83" s="776"/>
      <c r="E83" s="777"/>
      <c r="F83" s="778"/>
      <c r="G83" s="779"/>
      <c r="H83" s="726" t="s">
        <v>510</v>
      </c>
      <c r="I83" s="727" t="s">
        <v>510</v>
      </c>
      <c r="J83" s="728" t="s">
        <v>510</v>
      </c>
      <c r="K83" s="780"/>
      <c r="L83" s="781"/>
      <c r="M83" s="447"/>
      <c r="N83" s="447"/>
      <c r="O83" s="462"/>
      <c r="P83" s="10"/>
      <c r="Q83" s="762">
        <f>G83*3.664*E83</f>
        <v>0</v>
      </c>
      <c r="R83" s="729">
        <f t="shared" si="4"/>
        <v>0</v>
      </c>
      <c r="S83" s="760">
        <f t="shared" si="5"/>
        <v>0</v>
      </c>
      <c r="T83" s="763">
        <f>F83*Q83</f>
        <v>0</v>
      </c>
      <c r="U83" s="762">
        <f>Q83*1</f>
        <v>0</v>
      </c>
      <c r="V83" s="732">
        <f>R83*25</f>
        <v>0</v>
      </c>
      <c r="W83" s="730">
        <f t="shared" si="8"/>
        <v>0</v>
      </c>
      <c r="X83" s="761">
        <f>SUM(U83:W83)</f>
        <v>0</v>
      </c>
      <c r="Y83" s="12"/>
      <c r="Z83" s="12"/>
      <c r="AA83" s="10"/>
      <c r="AB83" s="10"/>
      <c r="AC83" s="10"/>
      <c r="AD83" s="10"/>
      <c r="AE83" s="10"/>
      <c r="BN83" s="105"/>
      <c r="BO83" s="105"/>
      <c r="BP83" s="105"/>
      <c r="BQ83" s="105"/>
      <c r="BR83" s="105"/>
      <c r="BS83" s="105"/>
      <c r="BT83" s="105"/>
      <c r="BU83" s="105"/>
      <c r="BV83" s="105"/>
      <c r="BW83" s="105"/>
      <c r="BX83" s="105"/>
      <c r="BY83" s="105"/>
      <c r="BZ83" s="105"/>
    </row>
    <row r="84" spans="1:78" ht="18.75" customHeight="1" x14ac:dyDescent="0.25">
      <c r="A84" s="771"/>
      <c r="B84" s="442"/>
      <c r="C84" s="772"/>
      <c r="D84" s="776"/>
      <c r="E84" s="777"/>
      <c r="F84" s="778"/>
      <c r="G84" s="779"/>
      <c r="H84" s="726" t="s">
        <v>510</v>
      </c>
      <c r="I84" s="727" t="s">
        <v>510</v>
      </c>
      <c r="J84" s="728" t="s">
        <v>510</v>
      </c>
      <c r="K84" s="780"/>
      <c r="L84" s="781"/>
      <c r="M84" s="447"/>
      <c r="N84" s="447"/>
      <c r="O84" s="462"/>
      <c r="P84" s="10"/>
      <c r="Q84" s="762">
        <f>G84*3.664*E84</f>
        <v>0</v>
      </c>
      <c r="R84" s="729">
        <f t="shared" si="4"/>
        <v>0</v>
      </c>
      <c r="S84" s="760">
        <f t="shared" si="5"/>
        <v>0</v>
      </c>
      <c r="T84" s="763">
        <f>F84*Q84</f>
        <v>0</v>
      </c>
      <c r="U84" s="762">
        <f>Q84*1</f>
        <v>0</v>
      </c>
      <c r="V84" s="732">
        <f>R84*25</f>
        <v>0</v>
      </c>
      <c r="W84" s="730">
        <f t="shared" si="8"/>
        <v>0</v>
      </c>
      <c r="X84" s="761">
        <f>SUM(U84:W84)</f>
        <v>0</v>
      </c>
      <c r="Y84" s="12"/>
      <c r="Z84" s="12"/>
      <c r="AA84" s="10"/>
      <c r="AB84" s="10"/>
      <c r="AC84" s="10"/>
      <c r="AD84" s="10"/>
      <c r="AE84" s="10"/>
      <c r="BN84" s="105"/>
      <c r="BO84" s="105"/>
      <c r="BP84" s="105"/>
      <c r="BQ84" s="105"/>
      <c r="BR84" s="105"/>
      <c r="BS84" s="105"/>
      <c r="BT84" s="105"/>
      <c r="BU84" s="105"/>
      <c r="BV84" s="105"/>
      <c r="BW84" s="105"/>
      <c r="BX84" s="105"/>
      <c r="BY84" s="105"/>
      <c r="BZ84" s="105"/>
    </row>
    <row r="85" spans="1:78" ht="18.75" customHeight="1" x14ac:dyDescent="0.25">
      <c r="A85" s="771"/>
      <c r="B85" s="442"/>
      <c r="C85" s="772"/>
      <c r="D85" s="776"/>
      <c r="E85" s="777"/>
      <c r="F85" s="778"/>
      <c r="G85" s="779"/>
      <c r="H85" s="726" t="s">
        <v>510</v>
      </c>
      <c r="I85" s="727" t="s">
        <v>510</v>
      </c>
      <c r="J85" s="728" t="s">
        <v>510</v>
      </c>
      <c r="K85" s="780"/>
      <c r="L85" s="781"/>
      <c r="M85" s="447"/>
      <c r="N85" s="447"/>
      <c r="O85" s="462"/>
      <c r="P85" s="10"/>
      <c r="Q85" s="762">
        <f>G85*3.664*E85</f>
        <v>0</v>
      </c>
      <c r="R85" s="729">
        <f t="shared" si="4"/>
        <v>0</v>
      </c>
      <c r="S85" s="760">
        <f t="shared" si="5"/>
        <v>0</v>
      </c>
      <c r="T85" s="763">
        <f>F85*Q85</f>
        <v>0</v>
      </c>
      <c r="U85" s="762">
        <f>Q85*1</f>
        <v>0</v>
      </c>
      <c r="V85" s="732">
        <f>R85*25</f>
        <v>0</v>
      </c>
      <c r="W85" s="763">
        <f>T85*298</f>
        <v>0</v>
      </c>
      <c r="X85" s="761">
        <f>SUM(U85:W85)</f>
        <v>0</v>
      </c>
      <c r="Y85" s="12"/>
      <c r="Z85" s="12"/>
      <c r="AA85" s="10"/>
      <c r="AB85" s="10"/>
      <c r="AC85" s="10"/>
      <c r="AD85" s="10"/>
      <c r="AE85" s="10"/>
      <c r="BN85" s="105"/>
      <c r="BO85" s="105"/>
      <c r="BP85" s="105"/>
      <c r="BQ85" s="105"/>
      <c r="BR85" s="105"/>
      <c r="BS85" s="105"/>
      <c r="BT85" s="105"/>
      <c r="BU85" s="105"/>
      <c r="BV85" s="105"/>
      <c r="BW85" s="105"/>
      <c r="BX85" s="105"/>
      <c r="BY85" s="105"/>
      <c r="BZ85" s="105"/>
    </row>
    <row r="86" spans="1:78" ht="16.5" customHeight="1" x14ac:dyDescent="0.25">
      <c r="A86" s="771"/>
      <c r="B86" s="442"/>
      <c r="C86" s="772"/>
      <c r="D86" s="776"/>
      <c r="E86" s="777"/>
      <c r="F86" s="778"/>
      <c r="G86" s="779"/>
      <c r="H86" s="726" t="s">
        <v>510</v>
      </c>
      <c r="I86" s="727" t="s">
        <v>510</v>
      </c>
      <c r="J86" s="728" t="s">
        <v>510</v>
      </c>
      <c r="K86" s="782"/>
      <c r="L86" s="783"/>
      <c r="M86" s="447"/>
      <c r="N86" s="447"/>
      <c r="O86" s="462"/>
      <c r="P86" s="10"/>
      <c r="Q86" s="762">
        <f t="shared" si="3"/>
        <v>0</v>
      </c>
      <c r="R86" s="729">
        <f t="shared" si="4"/>
        <v>0</v>
      </c>
      <c r="S86" s="760">
        <f t="shared" si="5"/>
        <v>0</v>
      </c>
      <c r="T86" s="763">
        <f t="shared" si="1"/>
        <v>0</v>
      </c>
      <c r="U86" s="762">
        <f t="shared" si="6"/>
        <v>0</v>
      </c>
      <c r="V86" s="732">
        <f t="shared" si="7"/>
        <v>0</v>
      </c>
      <c r="W86" s="763">
        <f t="shared" ref="W86" si="15">T86*298</f>
        <v>0</v>
      </c>
      <c r="X86" s="761">
        <f t="shared" si="9"/>
        <v>0</v>
      </c>
      <c r="Y86" s="12"/>
      <c r="Z86" s="12"/>
      <c r="AA86" s="10"/>
      <c r="AB86" s="10"/>
      <c r="AC86" s="10"/>
      <c r="AD86" s="10"/>
      <c r="AE86" s="10"/>
      <c r="BN86" s="105"/>
      <c r="BO86" s="105"/>
      <c r="BP86" s="105"/>
      <c r="BQ86" s="105"/>
      <c r="BR86" s="105"/>
      <c r="BS86" s="105"/>
      <c r="BT86" s="105"/>
      <c r="BU86" s="105"/>
      <c r="BV86" s="105"/>
      <c r="BW86" s="105"/>
      <c r="BX86" s="105"/>
      <c r="BY86" s="105"/>
      <c r="BZ86" s="105"/>
    </row>
    <row r="87" spans="1:78" ht="17.25" thickBot="1" x14ac:dyDescent="0.3">
      <c r="A87" s="784"/>
      <c r="B87" s="785"/>
      <c r="C87" s="786"/>
      <c r="D87" s="787"/>
      <c r="E87" s="788"/>
      <c r="F87" s="789"/>
      <c r="G87" s="790"/>
      <c r="H87" s="791" t="s">
        <v>510</v>
      </c>
      <c r="I87" s="792" t="s">
        <v>510</v>
      </c>
      <c r="J87" s="793" t="s">
        <v>510</v>
      </c>
      <c r="K87" s="794"/>
      <c r="L87" s="795"/>
      <c r="M87" s="447"/>
      <c r="N87" s="447"/>
      <c r="O87" s="462"/>
      <c r="P87" s="10"/>
      <c r="Q87" s="796">
        <f t="shared" si="3"/>
        <v>0</v>
      </c>
      <c r="R87" s="729">
        <f t="shared" si="4"/>
        <v>0</v>
      </c>
      <c r="S87" s="760">
        <f t="shared" si="5"/>
        <v>0</v>
      </c>
      <c r="T87" s="797">
        <f t="shared" si="1"/>
        <v>0</v>
      </c>
      <c r="U87" s="762">
        <f t="shared" si="6"/>
        <v>0</v>
      </c>
      <c r="V87" s="732">
        <f t="shared" si="7"/>
        <v>0</v>
      </c>
      <c r="W87" s="798">
        <f>T86*298</f>
        <v>0</v>
      </c>
      <c r="X87" s="799">
        <f t="shared" si="9"/>
        <v>0</v>
      </c>
      <c r="Y87" s="12"/>
      <c r="Z87" s="12"/>
      <c r="AA87" s="10"/>
      <c r="AB87" s="10"/>
      <c r="AC87" s="10"/>
      <c r="AD87" s="10"/>
      <c r="AE87" s="10"/>
      <c r="BN87" s="105"/>
      <c r="BO87" s="105"/>
      <c r="BP87" s="105"/>
      <c r="BQ87" s="105"/>
      <c r="BR87" s="105"/>
      <c r="BS87" s="105"/>
      <c r="BT87" s="105"/>
      <c r="BU87" s="105"/>
      <c r="BV87" s="105"/>
      <c r="BW87" s="105"/>
      <c r="BX87" s="105"/>
      <c r="BY87" s="105"/>
      <c r="BZ87" s="105"/>
    </row>
    <row r="88" spans="1:78" ht="17.25" thickBot="1" x14ac:dyDescent="0.3">
      <c r="A88" s="447"/>
      <c r="B88" s="800"/>
      <c r="C88" s="801"/>
      <c r="D88" s="447"/>
      <c r="E88" s="447"/>
      <c r="F88" s="802"/>
      <c r="G88" s="462"/>
      <c r="H88" s="462"/>
      <c r="I88" s="462"/>
      <c r="J88" s="447"/>
      <c r="K88" s="447"/>
      <c r="L88" s="447"/>
      <c r="M88" s="447"/>
      <c r="N88" s="462"/>
      <c r="O88" s="447"/>
      <c r="P88" s="12" t="s">
        <v>85</v>
      </c>
      <c r="Q88" s="541">
        <f t="shared" ref="Q88:X88" si="16">SUM(Q64:Q87)</f>
        <v>0</v>
      </c>
      <c r="R88" s="541">
        <f t="shared" si="16"/>
        <v>0</v>
      </c>
      <c r="S88" s="541">
        <f t="shared" si="16"/>
        <v>0</v>
      </c>
      <c r="T88" s="541">
        <f t="shared" si="16"/>
        <v>0</v>
      </c>
      <c r="U88" s="541">
        <f t="shared" si="16"/>
        <v>0</v>
      </c>
      <c r="V88" s="541">
        <f t="shared" si="16"/>
        <v>0</v>
      </c>
      <c r="W88" s="541">
        <f t="shared" si="16"/>
        <v>0</v>
      </c>
      <c r="X88" s="541">
        <f t="shared" si="16"/>
        <v>0</v>
      </c>
      <c r="Y88" s="12"/>
      <c r="Z88" s="12"/>
      <c r="AA88" s="10"/>
      <c r="AB88" s="10"/>
      <c r="AC88" s="10"/>
      <c r="AD88" s="10"/>
      <c r="AE88" s="10"/>
      <c r="BN88" s="105"/>
      <c r="BO88" s="105"/>
      <c r="BP88" s="105"/>
      <c r="BQ88" s="105"/>
      <c r="BR88" s="105"/>
      <c r="BS88" s="105"/>
      <c r="BT88" s="105"/>
      <c r="BU88" s="105"/>
      <c r="BV88" s="105"/>
      <c r="BW88" s="105"/>
      <c r="BX88" s="105"/>
      <c r="BY88" s="105"/>
      <c r="BZ88" s="105"/>
    </row>
    <row r="89" spans="1:78" ht="18" customHeight="1" thickBot="1" x14ac:dyDescent="0.3">
      <c r="A89" s="447"/>
      <c r="B89" s="800"/>
      <c r="C89" s="801"/>
      <c r="D89" s="447"/>
      <c r="E89" s="447"/>
      <c r="F89" s="802"/>
      <c r="G89" s="462"/>
      <c r="H89" s="462"/>
      <c r="I89" s="462"/>
      <c r="J89" s="447"/>
      <c r="K89" s="447"/>
      <c r="L89" s="447"/>
      <c r="M89" s="447"/>
      <c r="N89" s="462"/>
      <c r="O89" s="447"/>
      <c r="P89" s="12"/>
      <c r="Q89" s="803"/>
      <c r="R89" s="803"/>
      <c r="S89" s="804"/>
      <c r="T89" s="803"/>
      <c r="U89" s="804"/>
      <c r="V89" s="804"/>
      <c r="W89" s="804"/>
      <c r="X89" s="804"/>
      <c r="Y89" s="12"/>
      <c r="Z89" s="12"/>
      <c r="AA89" s="10"/>
      <c r="AB89" s="10"/>
      <c r="AC89" s="10"/>
      <c r="AD89" s="10"/>
      <c r="AE89" s="10"/>
      <c r="BN89" s="105"/>
      <c r="BO89" s="105"/>
      <c r="BP89" s="105"/>
      <c r="BQ89" s="105"/>
      <c r="BR89" s="105"/>
      <c r="BS89" s="105"/>
      <c r="BT89" s="105"/>
      <c r="BU89" s="105"/>
      <c r="BV89" s="105"/>
      <c r="BW89" s="105"/>
      <c r="BX89" s="105"/>
      <c r="BY89" s="105"/>
      <c r="BZ89" s="105"/>
    </row>
    <row r="90" spans="1:78" ht="36.75" customHeight="1" thickBot="1" x14ac:dyDescent="0.3">
      <c r="A90" s="1075" t="s">
        <v>520</v>
      </c>
      <c r="B90" s="1076"/>
      <c r="C90" s="801"/>
      <c r="D90" s="447"/>
      <c r="E90" s="462"/>
      <c r="F90" s="802"/>
      <c r="G90" s="462"/>
      <c r="H90" s="462"/>
      <c r="I90" s="462"/>
      <c r="J90" s="447"/>
      <c r="K90" s="447"/>
      <c r="L90" s="447"/>
      <c r="M90" s="447"/>
      <c r="N90" s="462"/>
      <c r="O90" s="462"/>
      <c r="P90" s="929"/>
      <c r="Q90" s="804"/>
      <c r="R90" s="804"/>
      <c r="S90" s="804"/>
      <c r="T90" s="804"/>
      <c r="U90" s="804"/>
      <c r="V90" s="804"/>
      <c r="W90" s="804"/>
      <c r="X90" s="805"/>
      <c r="Y90" s="12"/>
      <c r="Z90" s="12"/>
      <c r="AA90" s="10"/>
      <c r="AB90" s="10"/>
      <c r="AC90" s="10"/>
      <c r="AD90" s="10"/>
      <c r="AE90" s="10"/>
      <c r="BN90" s="105"/>
      <c r="BO90" s="105"/>
      <c r="BP90" s="105"/>
      <c r="BQ90" s="105"/>
      <c r="BR90" s="105"/>
      <c r="BS90" s="105"/>
      <c r="BT90" s="105"/>
      <c r="BU90" s="105"/>
      <c r="BV90" s="105"/>
      <c r="BW90" s="105"/>
      <c r="BX90" s="105"/>
      <c r="BY90" s="105"/>
      <c r="BZ90" s="105"/>
    </row>
    <row r="91" spans="1:78" ht="17.25" thickBot="1" x14ac:dyDescent="0.3">
      <c r="A91" s="1074" t="s">
        <v>447</v>
      </c>
      <c r="B91" s="1071"/>
      <c r="C91" s="1071"/>
      <c r="D91" s="1071"/>
      <c r="E91" s="1071"/>
      <c r="F91" s="1072"/>
      <c r="G91" s="1074" t="s">
        <v>451</v>
      </c>
      <c r="H91" s="1071"/>
      <c r="I91" s="1071"/>
      <c r="J91" s="1071"/>
      <c r="K91" s="1071"/>
      <c r="L91" s="1072"/>
      <c r="M91" s="806" t="s">
        <v>448</v>
      </c>
      <c r="N91" s="1071" t="s">
        <v>449</v>
      </c>
      <c r="O91" s="1072"/>
      <c r="P91" s="176"/>
      <c r="Q91" s="1098" t="s">
        <v>71</v>
      </c>
      <c r="R91" s="1099"/>
      <c r="S91" s="1099"/>
      <c r="T91" s="1100"/>
      <c r="U91" s="1101" t="s">
        <v>50</v>
      </c>
      <c r="V91" s="1102"/>
      <c r="W91" s="1102"/>
      <c r="X91" s="1103"/>
      <c r="Y91" s="12"/>
      <c r="Z91" s="12"/>
      <c r="AA91" s="10"/>
      <c r="AB91" s="10"/>
      <c r="AC91" s="10"/>
      <c r="AD91" s="10"/>
      <c r="AE91" s="10"/>
      <c r="BN91" s="105"/>
      <c r="BO91" s="105"/>
      <c r="BP91" s="105"/>
      <c r="BQ91" s="105"/>
      <c r="BR91" s="105"/>
      <c r="BS91" s="105"/>
      <c r="BT91" s="105"/>
      <c r="BU91" s="105"/>
      <c r="BV91" s="105"/>
      <c r="BW91" s="105"/>
      <c r="BX91" s="105"/>
      <c r="BY91" s="105"/>
      <c r="BZ91" s="105"/>
    </row>
    <row r="92" spans="1:78" s="105" customFormat="1" ht="138" customHeight="1" thickBot="1" x14ac:dyDescent="0.3">
      <c r="A92" s="807" t="s">
        <v>9</v>
      </c>
      <c r="B92" s="808" t="s">
        <v>5</v>
      </c>
      <c r="C92" s="809" t="s">
        <v>6</v>
      </c>
      <c r="D92" s="810" t="s">
        <v>530</v>
      </c>
      <c r="E92" s="811" t="s">
        <v>531</v>
      </c>
      <c r="F92" s="812" t="s">
        <v>221</v>
      </c>
      <c r="G92" s="813" t="s">
        <v>532</v>
      </c>
      <c r="H92" s="811" t="s">
        <v>533</v>
      </c>
      <c r="I92" s="811" t="s">
        <v>534</v>
      </c>
      <c r="J92" s="811" t="s">
        <v>535</v>
      </c>
      <c r="K92" s="811" t="s">
        <v>536</v>
      </c>
      <c r="L92" s="814" t="s">
        <v>222</v>
      </c>
      <c r="M92" s="930" t="s">
        <v>707</v>
      </c>
      <c r="N92" s="816" t="s">
        <v>711</v>
      </c>
      <c r="O92" s="817" t="s">
        <v>712</v>
      </c>
      <c r="P92" s="818"/>
      <c r="Q92" s="751" t="s">
        <v>707</v>
      </c>
      <c r="R92" s="752" t="s">
        <v>705</v>
      </c>
      <c r="S92" s="753" t="s">
        <v>706</v>
      </c>
      <c r="T92" s="754" t="s">
        <v>710</v>
      </c>
      <c r="U92" s="751" t="s">
        <v>707</v>
      </c>
      <c r="V92" s="752" t="s">
        <v>705</v>
      </c>
      <c r="W92" s="755" t="s">
        <v>706</v>
      </c>
      <c r="X92" s="819" t="s">
        <v>52</v>
      </c>
      <c r="Y92" s="10"/>
      <c r="Z92" s="10"/>
      <c r="AA92" s="10"/>
      <c r="AB92" s="10"/>
      <c r="AC92" s="10"/>
      <c r="AD92" s="10"/>
      <c r="AE92" s="10"/>
    </row>
    <row r="93" spans="1:78" x14ac:dyDescent="0.25">
      <c r="A93" s="764"/>
      <c r="B93" s="442"/>
      <c r="C93" s="820"/>
      <c r="D93" s="821"/>
      <c r="E93" s="443"/>
      <c r="F93" s="822"/>
      <c r="G93" s="823"/>
      <c r="H93" s="824"/>
      <c r="I93" s="824"/>
      <c r="J93" s="824"/>
      <c r="K93" s="824"/>
      <c r="L93" s="825"/>
      <c r="M93" s="826" t="s">
        <v>510</v>
      </c>
      <c r="N93" s="769"/>
      <c r="O93" s="827"/>
      <c r="P93" s="10"/>
      <c r="Q93" s="725">
        <f>(G93*3.664*E93)-(((H93*I93-L93)+(J93*K93))*3.664)</f>
        <v>0</v>
      </c>
      <c r="R93" s="729">
        <f>E93*N93*0.001</f>
        <v>0</v>
      </c>
      <c r="S93" s="760">
        <f>E93*O93*0.001</f>
        <v>0</v>
      </c>
      <c r="T93" s="730">
        <f t="shared" ref="T93:T113" si="17">F93*Q93</f>
        <v>0</v>
      </c>
      <c r="U93" s="725">
        <f t="shared" ref="U93:U113" si="18">Q93*1</f>
        <v>0</v>
      </c>
      <c r="V93" s="729">
        <f>R93*25</f>
        <v>0</v>
      </c>
      <c r="W93" s="730">
        <f>S93*298</f>
        <v>0</v>
      </c>
      <c r="X93" s="731">
        <f t="shared" ref="X93:X113" si="19">SUM(U93:W93)</f>
        <v>0</v>
      </c>
      <c r="Y93" s="12"/>
      <c r="Z93" s="12"/>
      <c r="AA93" s="10"/>
      <c r="AB93" s="10"/>
      <c r="AC93" s="10"/>
      <c r="AD93" s="10"/>
      <c r="AE93" s="10"/>
      <c r="BN93" s="105"/>
      <c r="BO93" s="105"/>
      <c r="BP93" s="105"/>
      <c r="BQ93" s="105"/>
      <c r="BR93" s="105"/>
      <c r="BS93" s="105"/>
      <c r="BT93" s="105"/>
      <c r="BU93" s="105"/>
      <c r="BV93" s="105"/>
      <c r="BW93" s="105"/>
      <c r="BX93" s="105"/>
      <c r="BY93" s="105"/>
      <c r="BZ93" s="105"/>
    </row>
    <row r="94" spans="1:78" x14ac:dyDescent="0.25">
      <c r="A94" s="771"/>
      <c r="B94" s="442"/>
      <c r="C94" s="772"/>
      <c r="D94" s="828"/>
      <c r="E94" s="445"/>
      <c r="F94" s="353"/>
      <c r="G94" s="829"/>
      <c r="H94" s="272"/>
      <c r="I94" s="272"/>
      <c r="J94" s="272"/>
      <c r="K94" s="272"/>
      <c r="L94" s="830"/>
      <c r="M94" s="826" t="s">
        <v>510</v>
      </c>
      <c r="N94" s="758"/>
      <c r="O94" s="775"/>
      <c r="P94" s="10"/>
      <c r="Q94" s="725">
        <f>(G94*3.664*E94)-(((H94*I94-L94)+(J94*K94))*3.664)</f>
        <v>0</v>
      </c>
      <c r="R94" s="729">
        <f>E94*N94*0.001</f>
        <v>0</v>
      </c>
      <c r="S94" s="760">
        <f>E94*O94*0.001</f>
        <v>0</v>
      </c>
      <c r="T94" s="763">
        <f t="shared" si="17"/>
        <v>0</v>
      </c>
      <c r="U94" s="762">
        <f t="shared" si="18"/>
        <v>0</v>
      </c>
      <c r="V94" s="732">
        <f t="shared" ref="V94:V113" si="20">R94*25</f>
        <v>0</v>
      </c>
      <c r="W94" s="730">
        <f t="shared" ref="W94:W113" si="21">S94*298</f>
        <v>0</v>
      </c>
      <c r="X94" s="731">
        <f t="shared" si="19"/>
        <v>0</v>
      </c>
      <c r="Y94" s="12"/>
      <c r="Z94" s="12"/>
      <c r="AA94" s="10"/>
      <c r="AB94" s="10"/>
      <c r="AC94" s="10"/>
      <c r="AD94" s="10"/>
      <c r="AE94" s="10"/>
      <c r="BN94" s="105"/>
      <c r="BO94" s="105"/>
      <c r="BP94" s="105"/>
      <c r="BQ94" s="105"/>
      <c r="BR94" s="105"/>
      <c r="BS94" s="105"/>
      <c r="BT94" s="105"/>
      <c r="BU94" s="105"/>
      <c r="BV94" s="105"/>
      <c r="BW94" s="105"/>
      <c r="BX94" s="105"/>
      <c r="BY94" s="105"/>
      <c r="BZ94" s="105"/>
    </row>
    <row r="95" spans="1:78" x14ac:dyDescent="0.25">
      <c r="A95" s="771"/>
      <c r="B95" s="442"/>
      <c r="C95" s="772"/>
      <c r="D95" s="828"/>
      <c r="E95" s="445"/>
      <c r="F95" s="353"/>
      <c r="G95" s="829"/>
      <c r="H95" s="272"/>
      <c r="I95" s="272"/>
      <c r="J95" s="272"/>
      <c r="K95" s="272"/>
      <c r="L95" s="830"/>
      <c r="M95" s="826" t="s">
        <v>510</v>
      </c>
      <c r="N95" s="758"/>
      <c r="O95" s="775"/>
      <c r="P95" s="10"/>
      <c r="Q95" s="725">
        <f t="shared" ref="Q95:Q113" si="22">(G95*3.664*E95)-(((H95*I95-L95)+(J95*K95))*3.664)</f>
        <v>0</v>
      </c>
      <c r="R95" s="729">
        <f t="shared" ref="R95:R113" si="23">E95*N95*0.001</f>
        <v>0</v>
      </c>
      <c r="S95" s="760">
        <f t="shared" ref="S95:S113" si="24">E95*O95*0.001</f>
        <v>0</v>
      </c>
      <c r="T95" s="763">
        <f t="shared" si="17"/>
        <v>0</v>
      </c>
      <c r="U95" s="762">
        <f t="shared" si="18"/>
        <v>0</v>
      </c>
      <c r="V95" s="732">
        <f t="shared" si="20"/>
        <v>0</v>
      </c>
      <c r="W95" s="730">
        <f t="shared" si="21"/>
        <v>0</v>
      </c>
      <c r="X95" s="731">
        <f t="shared" si="19"/>
        <v>0</v>
      </c>
      <c r="Y95" s="12"/>
      <c r="Z95" s="12"/>
      <c r="AA95" s="10"/>
      <c r="AB95" s="10"/>
      <c r="AC95" s="10"/>
      <c r="AD95" s="10"/>
      <c r="AE95" s="10"/>
      <c r="BN95" s="105"/>
      <c r="BO95" s="105"/>
      <c r="BP95" s="105"/>
      <c r="BQ95" s="105"/>
      <c r="BR95" s="105"/>
      <c r="BS95" s="105"/>
      <c r="BT95" s="105"/>
      <c r="BU95" s="105"/>
      <c r="BV95" s="105"/>
      <c r="BW95" s="105"/>
      <c r="BX95" s="105"/>
      <c r="BY95" s="105"/>
      <c r="BZ95" s="105"/>
    </row>
    <row r="96" spans="1:78" x14ac:dyDescent="0.25">
      <c r="A96" s="771"/>
      <c r="B96" s="442"/>
      <c r="C96" s="772"/>
      <c r="D96" s="828"/>
      <c r="E96" s="445"/>
      <c r="F96" s="353"/>
      <c r="G96" s="829"/>
      <c r="H96" s="272"/>
      <c r="I96" s="272"/>
      <c r="J96" s="272"/>
      <c r="K96" s="272"/>
      <c r="L96" s="830"/>
      <c r="M96" s="826" t="s">
        <v>510</v>
      </c>
      <c r="N96" s="758"/>
      <c r="O96" s="775"/>
      <c r="P96" s="10"/>
      <c r="Q96" s="725">
        <f t="shared" si="22"/>
        <v>0</v>
      </c>
      <c r="R96" s="729">
        <f t="shared" si="23"/>
        <v>0</v>
      </c>
      <c r="S96" s="760">
        <f t="shared" si="24"/>
        <v>0</v>
      </c>
      <c r="T96" s="763">
        <f t="shared" si="17"/>
        <v>0</v>
      </c>
      <c r="U96" s="762">
        <f t="shared" si="18"/>
        <v>0</v>
      </c>
      <c r="V96" s="732">
        <f t="shared" si="20"/>
        <v>0</v>
      </c>
      <c r="W96" s="730">
        <f t="shared" si="21"/>
        <v>0</v>
      </c>
      <c r="X96" s="731">
        <f t="shared" si="19"/>
        <v>0</v>
      </c>
      <c r="Y96" s="12"/>
      <c r="Z96" s="12"/>
      <c r="AA96" s="10"/>
      <c r="AB96" s="10"/>
      <c r="AC96" s="10"/>
      <c r="AD96" s="10"/>
      <c r="AE96" s="10"/>
      <c r="BN96" s="105"/>
      <c r="BO96" s="105"/>
      <c r="BP96" s="105"/>
      <c r="BQ96" s="105"/>
      <c r="BR96" s="105"/>
      <c r="BS96" s="105"/>
      <c r="BT96" s="105"/>
      <c r="BU96" s="105"/>
      <c r="BV96" s="105"/>
      <c r="BW96" s="105"/>
      <c r="BX96" s="105"/>
      <c r="BY96" s="105"/>
      <c r="BZ96" s="105"/>
    </row>
    <row r="97" spans="1:78" x14ac:dyDescent="0.25">
      <c r="A97" s="771"/>
      <c r="B97" s="442"/>
      <c r="C97" s="772"/>
      <c r="D97" s="828"/>
      <c r="E97" s="445"/>
      <c r="F97" s="353"/>
      <c r="G97" s="829"/>
      <c r="H97" s="272"/>
      <c r="I97" s="272"/>
      <c r="J97" s="272"/>
      <c r="K97" s="272"/>
      <c r="L97" s="830"/>
      <c r="M97" s="826" t="s">
        <v>510</v>
      </c>
      <c r="N97" s="758"/>
      <c r="O97" s="775"/>
      <c r="P97" s="10"/>
      <c r="Q97" s="725">
        <f t="shared" si="22"/>
        <v>0</v>
      </c>
      <c r="R97" s="729">
        <f t="shared" si="23"/>
        <v>0</v>
      </c>
      <c r="S97" s="760">
        <f t="shared" si="24"/>
        <v>0</v>
      </c>
      <c r="T97" s="763">
        <f t="shared" si="17"/>
        <v>0</v>
      </c>
      <c r="U97" s="762">
        <f t="shared" si="18"/>
        <v>0</v>
      </c>
      <c r="V97" s="732">
        <f t="shared" si="20"/>
        <v>0</v>
      </c>
      <c r="W97" s="730">
        <f t="shared" si="21"/>
        <v>0</v>
      </c>
      <c r="X97" s="731">
        <f t="shared" si="19"/>
        <v>0</v>
      </c>
      <c r="Y97" s="12"/>
      <c r="Z97" s="12"/>
      <c r="AA97" s="10"/>
      <c r="AB97" s="10"/>
      <c r="AC97" s="10"/>
      <c r="AD97" s="10"/>
      <c r="AE97" s="10"/>
      <c r="BN97" s="105"/>
      <c r="BO97" s="105"/>
      <c r="BP97" s="105"/>
      <c r="BQ97" s="105"/>
      <c r="BR97" s="105"/>
      <c r="BS97" s="105"/>
      <c r="BT97" s="105"/>
      <c r="BU97" s="105"/>
      <c r="BV97" s="105"/>
      <c r="BW97" s="105"/>
      <c r="BX97" s="105"/>
      <c r="BY97" s="105"/>
      <c r="BZ97" s="105"/>
    </row>
    <row r="98" spans="1:78" x14ac:dyDescent="0.25">
      <c r="A98" s="771"/>
      <c r="B98" s="442"/>
      <c r="C98" s="772"/>
      <c r="D98" s="828"/>
      <c r="E98" s="445"/>
      <c r="F98" s="353"/>
      <c r="G98" s="829"/>
      <c r="H98" s="272"/>
      <c r="I98" s="272"/>
      <c r="J98" s="272"/>
      <c r="K98" s="272"/>
      <c r="L98" s="830"/>
      <c r="M98" s="826" t="s">
        <v>510</v>
      </c>
      <c r="N98" s="758"/>
      <c r="O98" s="775"/>
      <c r="P98" s="10"/>
      <c r="Q98" s="725">
        <f t="shared" si="22"/>
        <v>0</v>
      </c>
      <c r="R98" s="729">
        <f t="shared" si="23"/>
        <v>0</v>
      </c>
      <c r="S98" s="760">
        <f t="shared" si="24"/>
        <v>0</v>
      </c>
      <c r="T98" s="763">
        <f t="shared" si="17"/>
        <v>0</v>
      </c>
      <c r="U98" s="762">
        <f t="shared" si="18"/>
        <v>0</v>
      </c>
      <c r="V98" s="732">
        <f t="shared" si="20"/>
        <v>0</v>
      </c>
      <c r="W98" s="730">
        <f t="shared" si="21"/>
        <v>0</v>
      </c>
      <c r="X98" s="731">
        <f t="shared" si="19"/>
        <v>0</v>
      </c>
      <c r="Y98" s="12"/>
      <c r="Z98" s="12"/>
      <c r="AA98" s="10"/>
      <c r="AB98" s="10"/>
      <c r="AC98" s="10"/>
      <c r="AD98" s="10"/>
      <c r="AE98" s="10"/>
      <c r="BN98" s="105"/>
      <c r="BO98" s="105"/>
      <c r="BP98" s="105"/>
      <c r="BQ98" s="105"/>
      <c r="BR98" s="105"/>
      <c r="BS98" s="105"/>
      <c r="BT98" s="105"/>
      <c r="BU98" s="105"/>
      <c r="BV98" s="105"/>
      <c r="BW98" s="105"/>
      <c r="BX98" s="105"/>
      <c r="BY98" s="105"/>
      <c r="BZ98" s="105"/>
    </row>
    <row r="99" spans="1:78" x14ac:dyDescent="0.25">
      <c r="A99" s="771"/>
      <c r="B99" s="442"/>
      <c r="C99" s="772"/>
      <c r="D99" s="828"/>
      <c r="E99" s="445"/>
      <c r="F99" s="353"/>
      <c r="G99" s="829"/>
      <c r="H99" s="272"/>
      <c r="I99" s="272"/>
      <c r="J99" s="272"/>
      <c r="K99" s="272"/>
      <c r="L99" s="830"/>
      <c r="M99" s="826" t="s">
        <v>510</v>
      </c>
      <c r="N99" s="758"/>
      <c r="O99" s="775"/>
      <c r="P99" s="10"/>
      <c r="Q99" s="725">
        <f t="shared" si="22"/>
        <v>0</v>
      </c>
      <c r="R99" s="729">
        <f t="shared" si="23"/>
        <v>0</v>
      </c>
      <c r="S99" s="760">
        <f t="shared" si="24"/>
        <v>0</v>
      </c>
      <c r="T99" s="763">
        <f t="shared" si="17"/>
        <v>0</v>
      </c>
      <c r="U99" s="762">
        <f t="shared" si="18"/>
        <v>0</v>
      </c>
      <c r="V99" s="732">
        <f t="shared" si="20"/>
        <v>0</v>
      </c>
      <c r="W99" s="730">
        <f t="shared" si="21"/>
        <v>0</v>
      </c>
      <c r="X99" s="731">
        <f t="shared" si="19"/>
        <v>0</v>
      </c>
      <c r="Y99" s="12"/>
      <c r="Z99" s="12"/>
      <c r="AA99" s="10"/>
      <c r="AB99" s="10"/>
      <c r="AC99" s="10"/>
      <c r="AD99" s="10"/>
      <c r="AE99" s="10"/>
      <c r="BN99" s="105"/>
      <c r="BO99" s="105"/>
      <c r="BP99" s="105"/>
      <c r="BQ99" s="105"/>
      <c r="BR99" s="105"/>
      <c r="BS99" s="105"/>
      <c r="BT99" s="105"/>
      <c r="BU99" s="105"/>
      <c r="BV99" s="105"/>
      <c r="BW99" s="105"/>
      <c r="BX99" s="105"/>
      <c r="BY99" s="105"/>
      <c r="BZ99" s="105"/>
    </row>
    <row r="100" spans="1:78" x14ac:dyDescent="0.25">
      <c r="A100" s="771"/>
      <c r="B100" s="442"/>
      <c r="C100" s="772"/>
      <c r="D100" s="828"/>
      <c r="E100" s="445"/>
      <c r="F100" s="353"/>
      <c r="G100" s="829"/>
      <c r="H100" s="272"/>
      <c r="I100" s="272"/>
      <c r="J100" s="272"/>
      <c r="K100" s="272"/>
      <c r="L100" s="830"/>
      <c r="M100" s="826" t="s">
        <v>510</v>
      </c>
      <c r="N100" s="758"/>
      <c r="O100" s="775"/>
      <c r="P100" s="10"/>
      <c r="Q100" s="725">
        <f t="shared" si="22"/>
        <v>0</v>
      </c>
      <c r="R100" s="729">
        <f t="shared" si="23"/>
        <v>0</v>
      </c>
      <c r="S100" s="760">
        <f t="shared" si="24"/>
        <v>0</v>
      </c>
      <c r="T100" s="763">
        <f t="shared" si="17"/>
        <v>0</v>
      </c>
      <c r="U100" s="762">
        <f t="shared" si="18"/>
        <v>0</v>
      </c>
      <c r="V100" s="732">
        <f t="shared" si="20"/>
        <v>0</v>
      </c>
      <c r="W100" s="730">
        <f t="shared" si="21"/>
        <v>0</v>
      </c>
      <c r="X100" s="731">
        <f t="shared" si="19"/>
        <v>0</v>
      </c>
      <c r="Y100" s="12"/>
      <c r="Z100" s="12"/>
      <c r="AA100" s="10"/>
      <c r="AB100" s="10"/>
      <c r="AC100" s="10"/>
      <c r="AD100" s="10"/>
      <c r="AE100" s="10"/>
      <c r="BN100" s="105"/>
      <c r="BO100" s="105"/>
      <c r="BP100" s="105"/>
      <c r="BQ100" s="105"/>
      <c r="BR100" s="105"/>
      <c r="BS100" s="105"/>
      <c r="BT100" s="105"/>
      <c r="BU100" s="105"/>
      <c r="BV100" s="105"/>
      <c r="BW100" s="105"/>
      <c r="BX100" s="105"/>
      <c r="BY100" s="105"/>
      <c r="BZ100" s="105"/>
    </row>
    <row r="101" spans="1:78" x14ac:dyDescent="0.25">
      <c r="A101" s="771"/>
      <c r="B101" s="442"/>
      <c r="C101" s="772"/>
      <c r="D101" s="828"/>
      <c r="E101" s="445"/>
      <c r="F101" s="353"/>
      <c r="G101" s="829"/>
      <c r="H101" s="272"/>
      <c r="I101" s="272"/>
      <c r="J101" s="272"/>
      <c r="K101" s="272"/>
      <c r="L101" s="830"/>
      <c r="M101" s="826" t="s">
        <v>510</v>
      </c>
      <c r="N101" s="758"/>
      <c r="O101" s="775"/>
      <c r="P101" s="10"/>
      <c r="Q101" s="725">
        <f t="shared" si="22"/>
        <v>0</v>
      </c>
      <c r="R101" s="729">
        <f t="shared" si="23"/>
        <v>0</v>
      </c>
      <c r="S101" s="760">
        <f t="shared" si="24"/>
        <v>0</v>
      </c>
      <c r="T101" s="763">
        <f t="shared" si="17"/>
        <v>0</v>
      </c>
      <c r="U101" s="762">
        <f t="shared" si="18"/>
        <v>0</v>
      </c>
      <c r="V101" s="732">
        <f t="shared" si="20"/>
        <v>0</v>
      </c>
      <c r="W101" s="730">
        <f t="shared" si="21"/>
        <v>0</v>
      </c>
      <c r="X101" s="731">
        <f t="shared" si="19"/>
        <v>0</v>
      </c>
      <c r="Y101" s="12"/>
      <c r="Z101" s="12"/>
      <c r="AA101" s="10"/>
      <c r="AB101" s="10"/>
      <c r="AC101" s="10"/>
      <c r="AD101" s="10"/>
      <c r="AE101" s="10"/>
      <c r="BN101" s="105"/>
      <c r="BO101" s="105"/>
      <c r="BP101" s="105"/>
      <c r="BQ101" s="105"/>
      <c r="BR101" s="105"/>
      <c r="BS101" s="105"/>
      <c r="BT101" s="105"/>
      <c r="BU101" s="105"/>
      <c r="BV101" s="105"/>
      <c r="BW101" s="105"/>
      <c r="BX101" s="105"/>
      <c r="BY101" s="105"/>
      <c r="BZ101" s="105"/>
    </row>
    <row r="102" spans="1:78" x14ac:dyDescent="0.25">
      <c r="A102" s="771"/>
      <c r="B102" s="442"/>
      <c r="C102" s="772"/>
      <c r="D102" s="828"/>
      <c r="E102" s="445"/>
      <c r="F102" s="353"/>
      <c r="G102" s="829"/>
      <c r="H102" s="272"/>
      <c r="I102" s="272"/>
      <c r="J102" s="272"/>
      <c r="K102" s="272"/>
      <c r="L102" s="830"/>
      <c r="M102" s="826" t="s">
        <v>510</v>
      </c>
      <c r="N102" s="758"/>
      <c r="O102" s="775"/>
      <c r="P102" s="10"/>
      <c r="Q102" s="725">
        <f t="shared" si="22"/>
        <v>0</v>
      </c>
      <c r="R102" s="729">
        <f t="shared" si="23"/>
        <v>0</v>
      </c>
      <c r="S102" s="760">
        <f t="shared" si="24"/>
        <v>0</v>
      </c>
      <c r="T102" s="763">
        <f t="shared" si="17"/>
        <v>0</v>
      </c>
      <c r="U102" s="762">
        <f t="shared" si="18"/>
        <v>0</v>
      </c>
      <c r="V102" s="732">
        <f t="shared" si="20"/>
        <v>0</v>
      </c>
      <c r="W102" s="730">
        <f t="shared" si="21"/>
        <v>0</v>
      </c>
      <c r="X102" s="731">
        <f t="shared" si="19"/>
        <v>0</v>
      </c>
      <c r="Y102" s="12"/>
      <c r="Z102" s="12"/>
      <c r="AA102" s="10"/>
      <c r="AB102" s="10"/>
      <c r="AC102" s="10"/>
      <c r="AD102" s="10"/>
      <c r="AE102" s="10"/>
      <c r="BN102" s="105"/>
      <c r="BO102" s="105"/>
      <c r="BP102" s="105"/>
      <c r="BQ102" s="105"/>
      <c r="BR102" s="105"/>
      <c r="BS102" s="105"/>
      <c r="BT102" s="105"/>
      <c r="BU102" s="105"/>
      <c r="BV102" s="105"/>
      <c r="BW102" s="105"/>
      <c r="BX102" s="105"/>
      <c r="BY102" s="105"/>
      <c r="BZ102" s="105"/>
    </row>
    <row r="103" spans="1:78" x14ac:dyDescent="0.25">
      <c r="A103" s="771"/>
      <c r="B103" s="442"/>
      <c r="C103" s="772"/>
      <c r="D103" s="828"/>
      <c r="E103" s="445"/>
      <c r="F103" s="353"/>
      <c r="G103" s="829"/>
      <c r="H103" s="272"/>
      <c r="I103" s="272"/>
      <c r="J103" s="272"/>
      <c r="K103" s="272"/>
      <c r="L103" s="830"/>
      <c r="M103" s="826" t="s">
        <v>510</v>
      </c>
      <c r="N103" s="758"/>
      <c r="O103" s="775"/>
      <c r="P103" s="10"/>
      <c r="Q103" s="725">
        <f t="shared" si="22"/>
        <v>0</v>
      </c>
      <c r="R103" s="729">
        <f t="shared" si="23"/>
        <v>0</v>
      </c>
      <c r="S103" s="760">
        <f t="shared" si="24"/>
        <v>0</v>
      </c>
      <c r="T103" s="763">
        <f t="shared" si="17"/>
        <v>0</v>
      </c>
      <c r="U103" s="762">
        <f t="shared" si="18"/>
        <v>0</v>
      </c>
      <c r="V103" s="732">
        <f t="shared" si="20"/>
        <v>0</v>
      </c>
      <c r="W103" s="730">
        <f t="shared" si="21"/>
        <v>0</v>
      </c>
      <c r="X103" s="731">
        <f t="shared" si="19"/>
        <v>0</v>
      </c>
      <c r="Y103" s="12"/>
      <c r="Z103" s="12"/>
      <c r="AA103" s="10"/>
      <c r="AB103" s="10"/>
      <c r="AC103" s="10"/>
      <c r="AD103" s="10"/>
      <c r="AE103" s="10"/>
      <c r="BN103" s="105"/>
      <c r="BO103" s="105"/>
      <c r="BP103" s="105"/>
      <c r="BQ103" s="105"/>
      <c r="BR103" s="105"/>
      <c r="BS103" s="105"/>
      <c r="BT103" s="105"/>
      <c r="BU103" s="105"/>
      <c r="BV103" s="105"/>
      <c r="BW103" s="105"/>
      <c r="BX103" s="105"/>
      <c r="BY103" s="105"/>
      <c r="BZ103" s="105"/>
    </row>
    <row r="104" spans="1:78" x14ac:dyDescent="0.25">
      <c r="A104" s="771"/>
      <c r="B104" s="442"/>
      <c r="C104" s="772"/>
      <c r="D104" s="828"/>
      <c r="E104" s="445"/>
      <c r="F104" s="353"/>
      <c r="G104" s="829"/>
      <c r="H104" s="272"/>
      <c r="I104" s="272"/>
      <c r="J104" s="272"/>
      <c r="K104" s="272"/>
      <c r="L104" s="830"/>
      <c r="M104" s="826" t="s">
        <v>510</v>
      </c>
      <c r="N104" s="758"/>
      <c r="O104" s="775"/>
      <c r="P104" s="10"/>
      <c r="Q104" s="725">
        <f t="shared" si="22"/>
        <v>0</v>
      </c>
      <c r="R104" s="729">
        <f t="shared" si="23"/>
        <v>0</v>
      </c>
      <c r="S104" s="760">
        <f t="shared" si="24"/>
        <v>0</v>
      </c>
      <c r="T104" s="763">
        <f t="shared" si="17"/>
        <v>0</v>
      </c>
      <c r="U104" s="762">
        <f t="shared" si="18"/>
        <v>0</v>
      </c>
      <c r="V104" s="732">
        <f t="shared" si="20"/>
        <v>0</v>
      </c>
      <c r="W104" s="730">
        <f t="shared" si="21"/>
        <v>0</v>
      </c>
      <c r="X104" s="731">
        <f t="shared" si="19"/>
        <v>0</v>
      </c>
      <c r="Y104" s="12"/>
      <c r="Z104" s="12"/>
      <c r="AA104" s="10"/>
      <c r="AB104" s="10"/>
      <c r="AC104" s="10"/>
      <c r="AD104" s="10"/>
      <c r="AE104" s="10"/>
      <c r="BN104" s="105"/>
      <c r="BO104" s="105"/>
      <c r="BP104" s="105"/>
      <c r="BQ104" s="105"/>
      <c r="BR104" s="105"/>
      <c r="BS104" s="105"/>
      <c r="BT104" s="105"/>
      <c r="BU104" s="105"/>
      <c r="BV104" s="105"/>
      <c r="BW104" s="105"/>
      <c r="BX104" s="105"/>
      <c r="BY104" s="105"/>
      <c r="BZ104" s="105"/>
    </row>
    <row r="105" spans="1:78" x14ac:dyDescent="0.25">
      <c r="A105" s="771"/>
      <c r="B105" s="442"/>
      <c r="C105" s="772"/>
      <c r="D105" s="828"/>
      <c r="E105" s="445"/>
      <c r="F105" s="353"/>
      <c r="G105" s="829"/>
      <c r="H105" s="272"/>
      <c r="I105" s="272"/>
      <c r="J105" s="272"/>
      <c r="K105" s="272"/>
      <c r="L105" s="830"/>
      <c r="M105" s="826" t="s">
        <v>510</v>
      </c>
      <c r="N105" s="758"/>
      <c r="O105" s="775"/>
      <c r="P105" s="10"/>
      <c r="Q105" s="725">
        <f t="shared" si="22"/>
        <v>0</v>
      </c>
      <c r="R105" s="729">
        <f t="shared" si="23"/>
        <v>0</v>
      </c>
      <c r="S105" s="760">
        <f t="shared" si="24"/>
        <v>0</v>
      </c>
      <c r="T105" s="763">
        <f t="shared" si="17"/>
        <v>0</v>
      </c>
      <c r="U105" s="762">
        <f t="shared" si="18"/>
        <v>0</v>
      </c>
      <c r="V105" s="732">
        <f t="shared" si="20"/>
        <v>0</v>
      </c>
      <c r="W105" s="730">
        <f t="shared" si="21"/>
        <v>0</v>
      </c>
      <c r="X105" s="731">
        <f t="shared" si="19"/>
        <v>0</v>
      </c>
      <c r="Y105" s="12"/>
      <c r="Z105" s="12"/>
      <c r="AA105" s="10"/>
      <c r="AB105" s="10"/>
      <c r="AC105" s="10"/>
      <c r="AD105" s="10"/>
      <c r="AE105" s="10"/>
      <c r="BN105" s="105"/>
      <c r="BO105" s="105"/>
      <c r="BP105" s="105"/>
      <c r="BQ105" s="105"/>
      <c r="BR105" s="105"/>
      <c r="BS105" s="105"/>
      <c r="BT105" s="105"/>
      <c r="BU105" s="105"/>
      <c r="BV105" s="105"/>
      <c r="BW105" s="105"/>
      <c r="BX105" s="105"/>
      <c r="BY105" s="105"/>
      <c r="BZ105" s="105"/>
    </row>
    <row r="106" spans="1:78" x14ac:dyDescent="0.25">
      <c r="A106" s="771"/>
      <c r="B106" s="442"/>
      <c r="C106" s="772"/>
      <c r="D106" s="828"/>
      <c r="E106" s="445"/>
      <c r="F106" s="353"/>
      <c r="G106" s="829"/>
      <c r="H106" s="272"/>
      <c r="I106" s="272"/>
      <c r="J106" s="272"/>
      <c r="K106" s="272"/>
      <c r="L106" s="830"/>
      <c r="M106" s="826" t="s">
        <v>510</v>
      </c>
      <c r="N106" s="758"/>
      <c r="O106" s="775"/>
      <c r="P106" s="10"/>
      <c r="Q106" s="725">
        <f t="shared" si="22"/>
        <v>0</v>
      </c>
      <c r="R106" s="729">
        <f t="shared" si="23"/>
        <v>0</v>
      </c>
      <c r="S106" s="760">
        <f t="shared" si="24"/>
        <v>0</v>
      </c>
      <c r="T106" s="763">
        <f t="shared" si="17"/>
        <v>0</v>
      </c>
      <c r="U106" s="762">
        <f t="shared" si="18"/>
        <v>0</v>
      </c>
      <c r="V106" s="732">
        <f t="shared" si="20"/>
        <v>0</v>
      </c>
      <c r="W106" s="730">
        <f t="shared" si="21"/>
        <v>0</v>
      </c>
      <c r="X106" s="731">
        <f t="shared" si="19"/>
        <v>0</v>
      </c>
      <c r="Y106" s="12"/>
      <c r="Z106" s="12"/>
      <c r="AA106" s="10"/>
      <c r="AB106" s="10"/>
      <c r="AC106" s="10"/>
      <c r="AD106" s="10"/>
      <c r="AE106" s="10"/>
      <c r="BN106" s="105"/>
      <c r="BO106" s="105"/>
      <c r="BP106" s="105"/>
      <c r="BQ106" s="105"/>
      <c r="BR106" s="105"/>
      <c r="BS106" s="105"/>
      <c r="BT106" s="105"/>
      <c r="BU106" s="105"/>
      <c r="BV106" s="105"/>
      <c r="BW106" s="105"/>
      <c r="BX106" s="105"/>
      <c r="BY106" s="105"/>
      <c r="BZ106" s="105"/>
    </row>
    <row r="107" spans="1:78" x14ac:dyDescent="0.25">
      <c r="A107" s="771"/>
      <c r="B107" s="442"/>
      <c r="C107" s="772"/>
      <c r="D107" s="828"/>
      <c r="E107" s="445"/>
      <c r="F107" s="353"/>
      <c r="G107" s="829"/>
      <c r="H107" s="272"/>
      <c r="I107" s="272"/>
      <c r="J107" s="272"/>
      <c r="K107" s="272"/>
      <c r="L107" s="830"/>
      <c r="M107" s="826" t="s">
        <v>510</v>
      </c>
      <c r="N107" s="758"/>
      <c r="O107" s="775"/>
      <c r="P107" s="10"/>
      <c r="Q107" s="725">
        <f t="shared" si="22"/>
        <v>0</v>
      </c>
      <c r="R107" s="729">
        <f t="shared" si="23"/>
        <v>0</v>
      </c>
      <c r="S107" s="760">
        <f t="shared" si="24"/>
        <v>0</v>
      </c>
      <c r="T107" s="763">
        <f t="shared" si="17"/>
        <v>0</v>
      </c>
      <c r="U107" s="762">
        <f t="shared" si="18"/>
        <v>0</v>
      </c>
      <c r="V107" s="732">
        <f t="shared" si="20"/>
        <v>0</v>
      </c>
      <c r="W107" s="730">
        <f t="shared" si="21"/>
        <v>0</v>
      </c>
      <c r="X107" s="731">
        <f t="shared" si="19"/>
        <v>0</v>
      </c>
      <c r="Y107" s="12"/>
      <c r="Z107" s="12"/>
      <c r="AA107" s="10"/>
      <c r="AB107" s="10"/>
      <c r="AC107" s="10"/>
      <c r="AD107" s="10"/>
      <c r="AE107" s="10"/>
      <c r="BN107" s="105"/>
      <c r="BO107" s="105"/>
      <c r="BP107" s="105"/>
      <c r="BQ107" s="105"/>
      <c r="BR107" s="105"/>
      <c r="BS107" s="105"/>
      <c r="BT107" s="105"/>
      <c r="BU107" s="105"/>
      <c r="BV107" s="105"/>
      <c r="BW107" s="105"/>
      <c r="BX107" s="105"/>
      <c r="BY107" s="105"/>
      <c r="BZ107" s="105"/>
    </row>
    <row r="108" spans="1:78" x14ac:dyDescent="0.25">
      <c r="A108" s="771"/>
      <c r="B108" s="442"/>
      <c r="C108" s="772"/>
      <c r="D108" s="828"/>
      <c r="E108" s="445"/>
      <c r="F108" s="353"/>
      <c r="G108" s="829"/>
      <c r="H108" s="272"/>
      <c r="I108" s="272"/>
      <c r="J108" s="272"/>
      <c r="K108" s="272"/>
      <c r="L108" s="830"/>
      <c r="M108" s="826" t="s">
        <v>510</v>
      </c>
      <c r="N108" s="758"/>
      <c r="O108" s="775"/>
      <c r="P108" s="10"/>
      <c r="Q108" s="725">
        <f t="shared" si="22"/>
        <v>0</v>
      </c>
      <c r="R108" s="729">
        <f t="shared" si="23"/>
        <v>0</v>
      </c>
      <c r="S108" s="760">
        <f t="shared" si="24"/>
        <v>0</v>
      </c>
      <c r="T108" s="763">
        <f t="shared" si="17"/>
        <v>0</v>
      </c>
      <c r="U108" s="762">
        <f t="shared" si="18"/>
        <v>0</v>
      </c>
      <c r="V108" s="732">
        <f t="shared" si="20"/>
        <v>0</v>
      </c>
      <c r="W108" s="730">
        <f t="shared" si="21"/>
        <v>0</v>
      </c>
      <c r="X108" s="731">
        <f t="shared" si="19"/>
        <v>0</v>
      </c>
      <c r="Y108" s="12"/>
      <c r="Z108" s="12"/>
      <c r="AA108" s="10"/>
      <c r="AB108" s="10"/>
      <c r="AC108" s="10"/>
      <c r="AD108" s="10"/>
      <c r="AE108" s="10"/>
      <c r="BN108" s="105"/>
      <c r="BO108" s="105"/>
      <c r="BP108" s="105"/>
      <c r="BQ108" s="105"/>
      <c r="BR108" s="105"/>
      <c r="BS108" s="105"/>
      <c r="BT108" s="105"/>
      <c r="BU108" s="105"/>
      <c r="BV108" s="105"/>
      <c r="BW108" s="105"/>
      <c r="BX108" s="105"/>
      <c r="BY108" s="105"/>
      <c r="BZ108" s="105"/>
    </row>
    <row r="109" spans="1:78" x14ac:dyDescent="0.25">
      <c r="A109" s="771"/>
      <c r="B109" s="442"/>
      <c r="C109" s="772"/>
      <c r="D109" s="828"/>
      <c r="E109" s="445"/>
      <c r="F109" s="353"/>
      <c r="G109" s="829"/>
      <c r="H109" s="272"/>
      <c r="I109" s="272"/>
      <c r="J109" s="272"/>
      <c r="K109" s="272"/>
      <c r="L109" s="830"/>
      <c r="M109" s="826" t="s">
        <v>510</v>
      </c>
      <c r="N109" s="758"/>
      <c r="O109" s="775"/>
      <c r="P109" s="10"/>
      <c r="Q109" s="725">
        <f t="shared" si="22"/>
        <v>0</v>
      </c>
      <c r="R109" s="729">
        <f t="shared" si="23"/>
        <v>0</v>
      </c>
      <c r="S109" s="760">
        <f t="shared" si="24"/>
        <v>0</v>
      </c>
      <c r="T109" s="763">
        <f t="shared" si="17"/>
        <v>0</v>
      </c>
      <c r="U109" s="762">
        <f t="shared" si="18"/>
        <v>0</v>
      </c>
      <c r="V109" s="732">
        <f t="shared" si="20"/>
        <v>0</v>
      </c>
      <c r="W109" s="730">
        <f t="shared" si="21"/>
        <v>0</v>
      </c>
      <c r="X109" s="731">
        <f t="shared" si="19"/>
        <v>0</v>
      </c>
      <c r="Y109" s="12"/>
      <c r="Z109" s="12"/>
      <c r="AA109" s="10"/>
      <c r="AB109" s="10"/>
      <c r="AC109" s="10"/>
      <c r="AD109" s="10"/>
      <c r="AE109" s="10"/>
      <c r="BN109" s="105"/>
      <c r="BO109" s="105"/>
      <c r="BP109" s="105"/>
      <c r="BQ109" s="105"/>
      <c r="BR109" s="105"/>
      <c r="BS109" s="105"/>
      <c r="BT109" s="105"/>
      <c r="BU109" s="105"/>
      <c r="BV109" s="105"/>
      <c r="BW109" s="105"/>
      <c r="BX109" s="105"/>
      <c r="BY109" s="105"/>
      <c r="BZ109" s="105"/>
    </row>
    <row r="110" spans="1:78" ht="18.75" customHeight="1" x14ac:dyDescent="0.25">
      <c r="A110" s="771"/>
      <c r="B110" s="442"/>
      <c r="C110" s="772"/>
      <c r="D110" s="828"/>
      <c r="E110" s="445"/>
      <c r="F110" s="353"/>
      <c r="G110" s="829"/>
      <c r="H110" s="272"/>
      <c r="I110" s="272"/>
      <c r="J110" s="272"/>
      <c r="K110" s="272"/>
      <c r="L110" s="830"/>
      <c r="M110" s="826" t="s">
        <v>510</v>
      </c>
      <c r="N110" s="758"/>
      <c r="O110" s="775"/>
      <c r="P110" s="10"/>
      <c r="Q110" s="725">
        <f t="shared" si="22"/>
        <v>0</v>
      </c>
      <c r="R110" s="729">
        <f t="shared" si="23"/>
        <v>0</v>
      </c>
      <c r="S110" s="760">
        <f t="shared" si="24"/>
        <v>0</v>
      </c>
      <c r="T110" s="763">
        <f t="shared" si="17"/>
        <v>0</v>
      </c>
      <c r="U110" s="762">
        <f t="shared" si="18"/>
        <v>0</v>
      </c>
      <c r="V110" s="732">
        <f t="shared" si="20"/>
        <v>0</v>
      </c>
      <c r="W110" s="730">
        <f t="shared" si="21"/>
        <v>0</v>
      </c>
      <c r="X110" s="731">
        <f t="shared" si="19"/>
        <v>0</v>
      </c>
      <c r="Y110" s="12"/>
      <c r="Z110" s="12"/>
      <c r="AA110" s="10"/>
      <c r="AB110" s="10"/>
      <c r="AC110" s="10"/>
      <c r="AD110" s="10"/>
      <c r="AE110" s="10"/>
      <c r="BN110" s="105"/>
      <c r="BO110" s="105"/>
      <c r="BP110" s="105"/>
      <c r="BQ110" s="105"/>
      <c r="BR110" s="105"/>
      <c r="BS110" s="105"/>
      <c r="BT110" s="105"/>
      <c r="BU110" s="105"/>
      <c r="BV110" s="105"/>
      <c r="BW110" s="105"/>
      <c r="BX110" s="105"/>
      <c r="BY110" s="105"/>
      <c r="BZ110" s="105"/>
    </row>
    <row r="111" spans="1:78" ht="18.75" customHeight="1" x14ac:dyDescent="0.25">
      <c r="A111" s="771"/>
      <c r="B111" s="442"/>
      <c r="C111" s="772"/>
      <c r="D111" s="828"/>
      <c r="E111" s="445"/>
      <c r="F111" s="353"/>
      <c r="G111" s="829"/>
      <c r="H111" s="272"/>
      <c r="I111" s="272"/>
      <c r="J111" s="272"/>
      <c r="K111" s="272"/>
      <c r="L111" s="830"/>
      <c r="M111" s="826" t="s">
        <v>510</v>
      </c>
      <c r="N111" s="758"/>
      <c r="O111" s="775"/>
      <c r="P111" s="10"/>
      <c r="Q111" s="725">
        <f t="shared" si="22"/>
        <v>0</v>
      </c>
      <c r="R111" s="729">
        <f t="shared" si="23"/>
        <v>0</v>
      </c>
      <c r="S111" s="760">
        <f t="shared" si="24"/>
        <v>0</v>
      </c>
      <c r="T111" s="763">
        <f t="shared" si="17"/>
        <v>0</v>
      </c>
      <c r="U111" s="762">
        <f t="shared" si="18"/>
        <v>0</v>
      </c>
      <c r="V111" s="732">
        <f t="shared" si="20"/>
        <v>0</v>
      </c>
      <c r="W111" s="730">
        <f t="shared" si="21"/>
        <v>0</v>
      </c>
      <c r="X111" s="731">
        <f t="shared" si="19"/>
        <v>0</v>
      </c>
      <c r="Y111" s="12"/>
      <c r="Z111" s="12"/>
      <c r="AA111" s="10"/>
      <c r="AB111" s="10"/>
      <c r="AC111" s="10"/>
      <c r="AD111" s="10"/>
      <c r="AE111" s="10"/>
      <c r="BN111" s="105"/>
      <c r="BO111" s="105"/>
      <c r="BP111" s="105"/>
      <c r="BQ111" s="105"/>
      <c r="BR111" s="105"/>
      <c r="BS111" s="105"/>
      <c r="BT111" s="105"/>
      <c r="BU111" s="105"/>
      <c r="BV111" s="105"/>
      <c r="BW111" s="105"/>
      <c r="BX111" s="105"/>
      <c r="BY111" s="105"/>
      <c r="BZ111" s="105"/>
    </row>
    <row r="112" spans="1:78" ht="18.75" customHeight="1" x14ac:dyDescent="0.25">
      <c r="A112" s="771"/>
      <c r="B112" s="442"/>
      <c r="C112" s="772"/>
      <c r="D112" s="831"/>
      <c r="E112" s="777"/>
      <c r="F112" s="832"/>
      <c r="G112" s="833"/>
      <c r="H112" s="834"/>
      <c r="I112" s="834"/>
      <c r="J112" s="834"/>
      <c r="K112" s="834"/>
      <c r="L112" s="835"/>
      <c r="M112" s="826" t="s">
        <v>510</v>
      </c>
      <c r="N112" s="780"/>
      <c r="O112" s="781"/>
      <c r="P112" s="10"/>
      <c r="Q112" s="725">
        <f t="shared" si="22"/>
        <v>0</v>
      </c>
      <c r="R112" s="729">
        <f t="shared" si="23"/>
        <v>0</v>
      </c>
      <c r="S112" s="760">
        <f t="shared" si="24"/>
        <v>0</v>
      </c>
      <c r="T112" s="763">
        <f t="shared" si="17"/>
        <v>0</v>
      </c>
      <c r="U112" s="762">
        <f t="shared" si="18"/>
        <v>0</v>
      </c>
      <c r="V112" s="732">
        <f t="shared" si="20"/>
        <v>0</v>
      </c>
      <c r="W112" s="730">
        <f t="shared" si="21"/>
        <v>0</v>
      </c>
      <c r="X112" s="731">
        <f t="shared" si="19"/>
        <v>0</v>
      </c>
      <c r="Y112" s="12"/>
      <c r="Z112" s="12"/>
      <c r="AA112" s="10"/>
      <c r="AB112" s="10"/>
      <c r="AC112" s="10"/>
      <c r="AD112" s="10"/>
      <c r="AE112" s="10"/>
      <c r="BN112" s="105"/>
      <c r="BO112" s="105"/>
      <c r="BP112" s="105"/>
      <c r="BQ112" s="105"/>
      <c r="BR112" s="105"/>
      <c r="BS112" s="105"/>
      <c r="BT112" s="105"/>
      <c r="BU112" s="105"/>
      <c r="BV112" s="105"/>
      <c r="BW112" s="105"/>
      <c r="BX112" s="105"/>
      <c r="BY112" s="105"/>
      <c r="BZ112" s="105"/>
    </row>
    <row r="113" spans="1:78" ht="15.75" customHeight="1" thickBot="1" x14ac:dyDescent="0.3">
      <c r="A113" s="836"/>
      <c r="B113" s="785"/>
      <c r="C113" s="287"/>
      <c r="D113" s="837"/>
      <c r="E113" s="788"/>
      <c r="F113" s="838"/>
      <c r="G113" s="839"/>
      <c r="H113" s="840"/>
      <c r="I113" s="840"/>
      <c r="J113" s="840"/>
      <c r="K113" s="840"/>
      <c r="L113" s="841"/>
      <c r="M113" s="842" t="s">
        <v>510</v>
      </c>
      <c r="N113" s="843"/>
      <c r="O113" s="844"/>
      <c r="P113" s="10"/>
      <c r="Q113" s="725">
        <f t="shared" si="22"/>
        <v>0</v>
      </c>
      <c r="R113" s="729">
        <f t="shared" si="23"/>
        <v>0</v>
      </c>
      <c r="S113" s="760">
        <f t="shared" si="24"/>
        <v>0</v>
      </c>
      <c r="T113" s="763">
        <f t="shared" si="17"/>
        <v>0</v>
      </c>
      <c r="U113" s="762">
        <f t="shared" si="18"/>
        <v>0</v>
      </c>
      <c r="V113" s="732">
        <f t="shared" si="20"/>
        <v>0</v>
      </c>
      <c r="W113" s="730">
        <f t="shared" si="21"/>
        <v>0</v>
      </c>
      <c r="X113" s="731">
        <f t="shared" si="19"/>
        <v>0</v>
      </c>
      <c r="Y113" s="12"/>
      <c r="Z113" s="12"/>
      <c r="AA113" s="10"/>
      <c r="AB113" s="10"/>
      <c r="AC113" s="10"/>
      <c r="AD113" s="10"/>
      <c r="AE113" s="10"/>
      <c r="BN113" s="105"/>
      <c r="BO113" s="105"/>
      <c r="BP113" s="105"/>
      <c r="BQ113" s="105"/>
      <c r="BR113" s="105"/>
      <c r="BS113" s="105"/>
      <c r="BT113" s="105"/>
      <c r="BU113" s="105"/>
      <c r="BV113" s="105"/>
      <c r="BW113" s="105"/>
      <c r="BX113" s="105"/>
      <c r="BY113" s="105"/>
      <c r="BZ113" s="105"/>
    </row>
    <row r="114" spans="1:78" ht="17.25" thickBot="1" x14ac:dyDescent="0.3">
      <c r="A114" s="447"/>
      <c r="B114" s="447"/>
      <c r="C114" s="800"/>
      <c r="D114" s="800"/>
      <c r="E114" s="447"/>
      <c r="F114" s="462"/>
      <c r="G114" s="802"/>
      <c r="H114" s="462"/>
      <c r="I114" s="462"/>
      <c r="J114" s="462"/>
      <c r="K114" s="447"/>
      <c r="L114" s="447"/>
      <c r="M114" s="447"/>
      <c r="N114" s="845"/>
      <c r="O114" s="845"/>
      <c r="P114" s="846" t="s">
        <v>85</v>
      </c>
      <c r="Q114" s="541">
        <f t="shared" ref="Q114:X114" si="25">SUM(Q93:Q113)</f>
        <v>0</v>
      </c>
      <c r="R114" s="541">
        <f t="shared" si="25"/>
        <v>0</v>
      </c>
      <c r="S114" s="541">
        <f t="shared" si="25"/>
        <v>0</v>
      </c>
      <c r="T114" s="541">
        <f t="shared" si="25"/>
        <v>0</v>
      </c>
      <c r="U114" s="541">
        <f t="shared" si="25"/>
        <v>0</v>
      </c>
      <c r="V114" s="541">
        <f t="shared" si="25"/>
        <v>0</v>
      </c>
      <c r="W114" s="541">
        <f t="shared" si="25"/>
        <v>0</v>
      </c>
      <c r="X114" s="541">
        <f t="shared" si="25"/>
        <v>0</v>
      </c>
      <c r="Y114" s="12"/>
      <c r="Z114" s="12"/>
      <c r="AA114" s="10"/>
      <c r="AB114" s="10"/>
      <c r="AC114" s="10"/>
      <c r="AD114" s="10"/>
      <c r="AE114" s="10"/>
      <c r="BN114" s="105"/>
      <c r="BO114" s="105"/>
      <c r="BP114" s="105"/>
      <c r="BQ114" s="105"/>
      <c r="BR114" s="105"/>
      <c r="BS114" s="105"/>
      <c r="BT114" s="105"/>
      <c r="BU114" s="105"/>
      <c r="BV114" s="105"/>
      <c r="BW114" s="105"/>
      <c r="BX114" s="105"/>
      <c r="BY114" s="105"/>
      <c r="BZ114" s="105"/>
    </row>
    <row r="115" spans="1:78" x14ac:dyDescent="0.25">
      <c r="A115" s="447"/>
      <c r="B115" s="447"/>
      <c r="C115" s="447"/>
      <c r="D115" s="447"/>
      <c r="E115" s="447"/>
      <c r="F115" s="447"/>
      <c r="G115" s="447"/>
      <c r="H115" s="447"/>
      <c r="I115" s="447"/>
      <c r="J115" s="447"/>
      <c r="K115" s="447"/>
      <c r="L115" s="447"/>
      <c r="M115" s="447"/>
      <c r="N115" s="447"/>
      <c r="O115" s="447"/>
      <c r="P115" s="12"/>
      <c r="Q115" s="739"/>
      <c r="R115" s="739"/>
      <c r="S115" s="739"/>
      <c r="T115" s="739"/>
      <c r="U115" s="739"/>
      <c r="V115" s="739"/>
      <c r="W115" s="739"/>
      <c r="X115" s="739"/>
      <c r="Y115" s="12"/>
      <c r="Z115" s="12"/>
      <c r="AA115" s="10"/>
      <c r="AB115" s="10"/>
      <c r="AC115" s="10"/>
      <c r="AD115" s="10"/>
      <c r="AE115" s="10"/>
      <c r="BN115" s="105"/>
      <c r="BO115" s="105"/>
      <c r="BP115" s="105"/>
      <c r="BQ115" s="105"/>
      <c r="BR115" s="105"/>
      <c r="BS115" s="105"/>
      <c r="BT115" s="105"/>
      <c r="BU115" s="105"/>
      <c r="BV115" s="105"/>
      <c r="BW115" s="105"/>
      <c r="BX115" s="105"/>
      <c r="BY115" s="105"/>
      <c r="BZ115" s="105"/>
    </row>
    <row r="116" spans="1:78" x14ac:dyDescent="0.25">
      <c r="A116" s="447"/>
      <c r="B116" s="447"/>
      <c r="C116" s="447"/>
      <c r="D116" s="447"/>
      <c r="E116" s="447"/>
      <c r="F116" s="447"/>
      <c r="G116" s="447"/>
      <c r="H116" s="447"/>
      <c r="I116" s="447"/>
      <c r="J116" s="447"/>
      <c r="K116" s="447"/>
      <c r="L116" s="447"/>
      <c r="M116" s="447"/>
      <c r="N116" s="447"/>
      <c r="O116" s="447"/>
      <c r="P116" s="12"/>
      <c r="Q116" s="739"/>
      <c r="R116" s="739"/>
      <c r="S116" s="739"/>
      <c r="T116" s="739"/>
      <c r="U116" s="739"/>
      <c r="V116" s="739"/>
      <c r="W116" s="739"/>
      <c r="X116" s="739"/>
      <c r="Y116" s="12"/>
      <c r="Z116" s="12"/>
      <c r="AA116" s="10"/>
      <c r="AB116" s="10"/>
      <c r="AC116" s="10"/>
      <c r="AD116" s="10"/>
      <c r="AE116" s="10"/>
      <c r="BN116" s="105"/>
      <c r="BO116" s="105"/>
      <c r="BP116" s="105"/>
      <c r="BQ116" s="105"/>
      <c r="BR116" s="105"/>
      <c r="BS116" s="105"/>
      <c r="BT116" s="105"/>
      <c r="BU116" s="105"/>
      <c r="BV116" s="105"/>
      <c r="BW116" s="105"/>
      <c r="BX116" s="105"/>
      <c r="BY116" s="105"/>
      <c r="BZ116" s="105"/>
    </row>
    <row r="117" spans="1:78" s="105" customFormat="1" ht="15" customHeight="1" thickBot="1" x14ac:dyDescent="0.3">
      <c r="A117" s="462"/>
      <c r="B117" s="462"/>
      <c r="C117" s="802"/>
      <c r="D117" s="462"/>
      <c r="E117" s="462"/>
      <c r="F117" s="462"/>
      <c r="G117" s="462"/>
      <c r="H117" s="462"/>
      <c r="I117" s="462"/>
      <c r="J117" s="462"/>
      <c r="K117" s="462"/>
      <c r="L117" s="462"/>
      <c r="M117" s="462"/>
      <c r="N117" s="462"/>
      <c r="O117" s="462"/>
      <c r="P117" s="10"/>
      <c r="Q117" s="804"/>
      <c r="R117" s="804"/>
      <c r="S117" s="804"/>
      <c r="T117" s="804"/>
      <c r="U117" s="804"/>
      <c r="V117" s="804"/>
      <c r="W117" s="804"/>
      <c r="X117" s="804"/>
      <c r="Y117" s="10"/>
      <c r="Z117" s="10"/>
      <c r="AA117" s="10"/>
      <c r="AB117" s="10"/>
      <c r="AC117" s="10"/>
      <c r="AD117" s="10"/>
      <c r="AE117" s="10"/>
    </row>
    <row r="118" spans="1:78" s="105" customFormat="1" ht="34.5" customHeight="1" thickBot="1" x14ac:dyDescent="0.3">
      <c r="A118" s="847" t="s">
        <v>513</v>
      </c>
      <c r="B118" s="462"/>
      <c r="C118" s="802"/>
      <c r="D118" s="462"/>
      <c r="E118" s="848"/>
      <c r="F118" s="462"/>
      <c r="G118" s="462"/>
      <c r="H118" s="462"/>
      <c r="I118" s="462"/>
      <c r="J118" s="462"/>
      <c r="K118" s="462"/>
      <c r="L118" s="462"/>
      <c r="M118" s="462"/>
      <c r="N118" s="462"/>
      <c r="O118" s="462"/>
      <c r="P118" s="10"/>
      <c r="Q118" s="804"/>
      <c r="R118" s="804"/>
      <c r="S118" s="804"/>
      <c r="T118" s="804"/>
      <c r="U118" s="804"/>
      <c r="V118" s="804"/>
      <c r="W118" s="804"/>
      <c r="X118" s="804"/>
      <c r="Y118" s="10"/>
      <c r="Z118" s="10"/>
      <c r="AA118" s="10"/>
      <c r="AB118" s="10"/>
      <c r="AC118" s="10"/>
      <c r="AD118" s="10"/>
      <c r="AE118" s="10"/>
    </row>
    <row r="119" spans="1:78" s="108" customFormat="1" ht="18.75" customHeight="1" thickBot="1" x14ac:dyDescent="0.3">
      <c r="A119" s="1077" t="s">
        <v>447</v>
      </c>
      <c r="B119" s="1078"/>
      <c r="C119" s="1078"/>
      <c r="D119" s="1078"/>
      <c r="E119" s="1078"/>
      <c r="F119" s="1078"/>
      <c r="G119" s="1082" t="s">
        <v>448</v>
      </c>
      <c r="H119" s="1083"/>
      <c r="I119" s="1084"/>
      <c r="J119" s="1078" t="s">
        <v>521</v>
      </c>
      <c r="K119" s="1078"/>
      <c r="L119" s="1085"/>
      <c r="M119" s="849"/>
      <c r="N119" s="849"/>
      <c r="O119" s="849"/>
      <c r="P119" s="850"/>
      <c r="Q119" s="1095" t="s">
        <v>71</v>
      </c>
      <c r="R119" s="1096"/>
      <c r="S119" s="1096"/>
      <c r="T119" s="1097"/>
      <c r="U119" s="1104" t="s">
        <v>50</v>
      </c>
      <c r="V119" s="1105"/>
      <c r="W119" s="1105"/>
      <c r="X119" s="1106"/>
      <c r="Y119" s="10"/>
      <c r="Z119" s="10"/>
      <c r="AA119" s="10"/>
      <c r="AB119" s="10"/>
      <c r="AC119" s="10"/>
      <c r="AD119" s="10"/>
      <c r="AE119" s="10"/>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row>
    <row r="120" spans="1:78" ht="95.25" customHeight="1" thickBot="1" x14ac:dyDescent="0.3">
      <c r="A120" s="807" t="s">
        <v>9</v>
      </c>
      <c r="B120" s="814" t="s">
        <v>5</v>
      </c>
      <c r="C120" s="851" t="s">
        <v>6</v>
      </c>
      <c r="D120" s="810" t="s">
        <v>528</v>
      </c>
      <c r="E120" s="811" t="s">
        <v>529</v>
      </c>
      <c r="F120" s="814" t="s">
        <v>221</v>
      </c>
      <c r="G120" s="721" t="s">
        <v>707</v>
      </c>
      <c r="H120" s="722" t="s">
        <v>705</v>
      </c>
      <c r="I120" s="723" t="s">
        <v>706</v>
      </c>
      <c r="J120" s="722" t="s">
        <v>713</v>
      </c>
      <c r="K120" s="722" t="s">
        <v>714</v>
      </c>
      <c r="L120" s="723" t="s">
        <v>715</v>
      </c>
      <c r="M120" s="852"/>
      <c r="N120" s="852"/>
      <c r="O120" s="852"/>
      <c r="P120" s="853"/>
      <c r="Q120" s="751" t="s">
        <v>707</v>
      </c>
      <c r="R120" s="752" t="s">
        <v>705</v>
      </c>
      <c r="S120" s="753" t="s">
        <v>706</v>
      </c>
      <c r="T120" s="754" t="s">
        <v>710</v>
      </c>
      <c r="U120" s="751" t="s">
        <v>707</v>
      </c>
      <c r="V120" s="752" t="s">
        <v>705</v>
      </c>
      <c r="W120" s="755" t="s">
        <v>706</v>
      </c>
      <c r="X120" s="756" t="s">
        <v>52</v>
      </c>
      <c r="Y120" s="12"/>
      <c r="Z120" s="12"/>
      <c r="AA120" s="10"/>
      <c r="AB120" s="10"/>
      <c r="AC120" s="10"/>
      <c r="AD120" s="10"/>
      <c r="AE120" s="10"/>
      <c r="BN120" s="105"/>
      <c r="BO120" s="105"/>
      <c r="BP120" s="105"/>
      <c r="BQ120" s="105"/>
      <c r="BR120" s="105"/>
      <c r="BS120" s="105"/>
      <c r="BT120" s="105"/>
      <c r="BU120" s="105"/>
      <c r="BV120" s="105"/>
      <c r="BW120" s="105"/>
      <c r="BX120" s="105"/>
      <c r="BY120" s="105"/>
      <c r="BZ120" s="105"/>
    </row>
    <row r="121" spans="1:78" ht="16.5" customHeight="1" x14ac:dyDescent="0.25">
      <c r="A121" s="764"/>
      <c r="B121" s="442"/>
      <c r="C121" s="765"/>
      <c r="D121" s="854"/>
      <c r="E121" s="855"/>
      <c r="F121" s="856"/>
      <c r="G121" s="726" t="s">
        <v>510</v>
      </c>
      <c r="H121" s="726" t="s">
        <v>510</v>
      </c>
      <c r="I121" s="726" t="s">
        <v>510</v>
      </c>
      <c r="J121" s="857"/>
      <c r="K121" s="857"/>
      <c r="L121" s="858"/>
      <c r="M121" s="447"/>
      <c r="N121" s="447"/>
      <c r="O121" s="447"/>
      <c r="P121" s="12"/>
      <c r="Q121" s="725">
        <f>E121*D121*J121*0.001</f>
        <v>0</v>
      </c>
      <c r="R121" s="729">
        <f>E121*D121*K121*0.000001</f>
        <v>0</v>
      </c>
      <c r="S121" s="760">
        <f>E121*D121*L121*0.000001</f>
        <v>0</v>
      </c>
      <c r="T121" s="730">
        <f>F121*Q121</f>
        <v>0</v>
      </c>
      <c r="U121" s="725">
        <f>Q121*1</f>
        <v>0</v>
      </c>
      <c r="V121" s="729">
        <f>R121*25</f>
        <v>0</v>
      </c>
      <c r="W121" s="730">
        <f>S121*298</f>
        <v>0</v>
      </c>
      <c r="X121" s="859">
        <f>SUM(U121:W121)</f>
        <v>0</v>
      </c>
      <c r="Y121" s="12"/>
      <c r="Z121" s="12"/>
      <c r="AA121" s="10"/>
      <c r="AB121" s="10"/>
      <c r="AC121" s="10"/>
      <c r="AD121" s="10"/>
      <c r="AE121" s="10"/>
    </row>
    <row r="122" spans="1:78" ht="16.5" customHeight="1" x14ac:dyDescent="0.25">
      <c r="A122" s="771"/>
      <c r="B122" s="442"/>
      <c r="C122" s="772"/>
      <c r="D122" s="860"/>
      <c r="E122" s="599"/>
      <c r="F122" s="860"/>
      <c r="G122" s="726" t="s">
        <v>510</v>
      </c>
      <c r="H122" s="727" t="s">
        <v>510</v>
      </c>
      <c r="I122" s="728" t="s">
        <v>510</v>
      </c>
      <c r="J122" s="758"/>
      <c r="K122" s="758"/>
      <c r="L122" s="775"/>
      <c r="M122" s="447"/>
      <c r="N122" s="447"/>
      <c r="O122" s="447"/>
      <c r="P122" s="12"/>
      <c r="Q122" s="725">
        <f>E122*D122*J122*0.001</f>
        <v>0</v>
      </c>
      <c r="R122" s="729">
        <f>E122*D122*K122*0.000001</f>
        <v>0</v>
      </c>
      <c r="S122" s="760">
        <f>E122*D122*L122*0.000001</f>
        <v>0</v>
      </c>
      <c r="T122" s="763">
        <f>F122*Q122</f>
        <v>0</v>
      </c>
      <c r="U122" s="762">
        <f>Q122*1</f>
        <v>0</v>
      </c>
      <c r="V122" s="732">
        <f>R122*25</f>
        <v>0</v>
      </c>
      <c r="W122" s="730">
        <f t="shared" ref="W122:W140" si="26">S122*298</f>
        <v>0</v>
      </c>
      <c r="X122" s="761">
        <f>SUM(U122:W122)</f>
        <v>0</v>
      </c>
      <c r="Y122" s="12"/>
      <c r="Z122" s="12"/>
      <c r="AA122" s="10"/>
      <c r="AB122" s="10"/>
      <c r="AC122" s="10"/>
      <c r="AD122" s="10"/>
      <c r="AE122" s="10"/>
    </row>
    <row r="123" spans="1:78" ht="16.5" customHeight="1" x14ac:dyDescent="0.25">
      <c r="A123" s="771"/>
      <c r="B123" s="442"/>
      <c r="C123" s="772"/>
      <c r="D123" s="860"/>
      <c r="E123" s="599"/>
      <c r="F123" s="860"/>
      <c r="G123" s="726" t="s">
        <v>510</v>
      </c>
      <c r="H123" s="727" t="s">
        <v>510</v>
      </c>
      <c r="I123" s="728" t="s">
        <v>510</v>
      </c>
      <c r="J123" s="758"/>
      <c r="K123" s="758"/>
      <c r="L123" s="775"/>
      <c r="M123" s="447"/>
      <c r="N123" s="447"/>
      <c r="O123" s="447"/>
      <c r="P123" s="12"/>
      <c r="Q123" s="725">
        <f t="shared" ref="Q123:Q139" si="27">E123*D123*J123*0.001</f>
        <v>0</v>
      </c>
      <c r="R123" s="729">
        <f>E123*D123*K123*0.000001</f>
        <v>0</v>
      </c>
      <c r="S123" s="760">
        <f>E123*D123*L123*0.000001</f>
        <v>0</v>
      </c>
      <c r="T123" s="763">
        <f t="shared" ref="T123:T139" si="28">F123*Q123</f>
        <v>0</v>
      </c>
      <c r="U123" s="762">
        <f t="shared" ref="U123:U139" si="29">Q123*1</f>
        <v>0</v>
      </c>
      <c r="V123" s="732">
        <f t="shared" ref="V123:V139" si="30">R123*25</f>
        <v>0</v>
      </c>
      <c r="W123" s="730">
        <f t="shared" si="26"/>
        <v>0</v>
      </c>
      <c r="X123" s="761">
        <f t="shared" ref="X123:X139" si="31">SUM(U123:W123)</f>
        <v>0</v>
      </c>
      <c r="Y123" s="12"/>
      <c r="Z123" s="12"/>
      <c r="AA123" s="10"/>
      <c r="AB123" s="10"/>
      <c r="AC123" s="10"/>
      <c r="AD123" s="10"/>
      <c r="AE123" s="10"/>
    </row>
    <row r="124" spans="1:78" x14ac:dyDescent="0.25">
      <c r="A124" s="771"/>
      <c r="B124" s="442"/>
      <c r="C124" s="772"/>
      <c r="D124" s="860"/>
      <c r="E124" s="599"/>
      <c r="F124" s="860"/>
      <c r="G124" s="726" t="s">
        <v>510</v>
      </c>
      <c r="H124" s="727" t="s">
        <v>510</v>
      </c>
      <c r="I124" s="728" t="s">
        <v>510</v>
      </c>
      <c r="J124" s="758"/>
      <c r="K124" s="758"/>
      <c r="L124" s="775"/>
      <c r="M124" s="447"/>
      <c r="N124" s="447"/>
      <c r="O124" s="447"/>
      <c r="P124" s="12"/>
      <c r="Q124" s="725">
        <f>E124*D124*J124*0.001</f>
        <v>0</v>
      </c>
      <c r="R124" s="729">
        <f>E124*D124*K124*0.000001</f>
        <v>0</v>
      </c>
      <c r="S124" s="760">
        <f>E124*D124*L124*0.000001</f>
        <v>0</v>
      </c>
      <c r="T124" s="763">
        <f t="shared" si="28"/>
        <v>0</v>
      </c>
      <c r="U124" s="762">
        <f t="shared" si="29"/>
        <v>0</v>
      </c>
      <c r="V124" s="732">
        <f t="shared" si="30"/>
        <v>0</v>
      </c>
      <c r="W124" s="730">
        <f t="shared" si="26"/>
        <v>0</v>
      </c>
      <c r="X124" s="761">
        <f t="shared" si="31"/>
        <v>0</v>
      </c>
      <c r="Y124" s="12"/>
      <c r="Z124" s="12"/>
      <c r="AA124" s="10"/>
      <c r="AB124" s="10"/>
      <c r="AC124" s="10"/>
      <c r="AD124" s="10"/>
      <c r="AE124" s="10"/>
    </row>
    <row r="125" spans="1:78" x14ac:dyDescent="0.25">
      <c r="A125" s="771"/>
      <c r="B125" s="442"/>
      <c r="C125" s="772"/>
      <c r="D125" s="861"/>
      <c r="E125" s="614"/>
      <c r="F125" s="861"/>
      <c r="G125" s="726" t="s">
        <v>510</v>
      </c>
      <c r="H125" s="727" t="s">
        <v>510</v>
      </c>
      <c r="I125" s="728" t="s">
        <v>510</v>
      </c>
      <c r="J125" s="780"/>
      <c r="K125" s="780"/>
      <c r="L125" s="781"/>
      <c r="M125" s="447"/>
      <c r="N125" s="447"/>
      <c r="O125" s="447"/>
      <c r="P125" s="12"/>
      <c r="Q125" s="725">
        <f t="shared" si="27"/>
        <v>0</v>
      </c>
      <c r="R125" s="729">
        <f t="shared" ref="R125:R139" si="32">E125*D125*K125*0.000001</f>
        <v>0</v>
      </c>
      <c r="S125" s="760">
        <f t="shared" ref="S125:S139" si="33">E125*D125*L125*0.000001</f>
        <v>0</v>
      </c>
      <c r="T125" s="763">
        <f t="shared" si="28"/>
        <v>0</v>
      </c>
      <c r="U125" s="762">
        <f t="shared" si="29"/>
        <v>0</v>
      </c>
      <c r="V125" s="732">
        <f t="shared" si="30"/>
        <v>0</v>
      </c>
      <c r="W125" s="730">
        <f t="shared" si="26"/>
        <v>0</v>
      </c>
      <c r="X125" s="761">
        <f t="shared" si="31"/>
        <v>0</v>
      </c>
      <c r="Y125" s="12"/>
      <c r="Z125" s="12"/>
      <c r="AA125" s="10"/>
      <c r="AB125" s="10"/>
      <c r="AC125" s="10"/>
      <c r="AD125" s="10"/>
      <c r="AE125" s="10"/>
    </row>
    <row r="126" spans="1:78" x14ac:dyDescent="0.25">
      <c r="A126" s="771"/>
      <c r="B126" s="442"/>
      <c r="C126" s="772"/>
      <c r="D126" s="861"/>
      <c r="E126" s="614"/>
      <c r="F126" s="861"/>
      <c r="G126" s="726" t="s">
        <v>510</v>
      </c>
      <c r="H126" s="727" t="s">
        <v>510</v>
      </c>
      <c r="I126" s="728" t="s">
        <v>510</v>
      </c>
      <c r="J126" s="780"/>
      <c r="K126" s="780"/>
      <c r="L126" s="781"/>
      <c r="M126" s="447"/>
      <c r="N126" s="447"/>
      <c r="O126" s="447"/>
      <c r="P126" s="12"/>
      <c r="Q126" s="725">
        <f t="shared" si="27"/>
        <v>0</v>
      </c>
      <c r="R126" s="729">
        <f t="shared" si="32"/>
        <v>0</v>
      </c>
      <c r="S126" s="760">
        <f t="shared" si="33"/>
        <v>0</v>
      </c>
      <c r="T126" s="763">
        <f t="shared" si="28"/>
        <v>0</v>
      </c>
      <c r="U126" s="762">
        <f t="shared" si="29"/>
        <v>0</v>
      </c>
      <c r="V126" s="732">
        <f t="shared" si="30"/>
        <v>0</v>
      </c>
      <c r="W126" s="730">
        <f t="shared" si="26"/>
        <v>0</v>
      </c>
      <c r="X126" s="761">
        <f t="shared" ref="X126:X136" si="34">SUM(U126:W126)</f>
        <v>0</v>
      </c>
      <c r="Y126" s="12"/>
      <c r="Z126" s="12"/>
      <c r="AA126" s="10"/>
      <c r="AB126" s="10"/>
      <c r="AC126" s="10"/>
      <c r="AD126" s="10"/>
      <c r="AE126" s="10"/>
    </row>
    <row r="127" spans="1:78" x14ac:dyDescent="0.25">
      <c r="A127" s="771"/>
      <c r="B127" s="442"/>
      <c r="C127" s="772"/>
      <c r="D127" s="861"/>
      <c r="E127" s="614"/>
      <c r="F127" s="861"/>
      <c r="G127" s="726" t="s">
        <v>510</v>
      </c>
      <c r="H127" s="727" t="s">
        <v>510</v>
      </c>
      <c r="I127" s="728" t="s">
        <v>510</v>
      </c>
      <c r="J127" s="780"/>
      <c r="K127" s="780"/>
      <c r="L127" s="781"/>
      <c r="M127" s="447"/>
      <c r="N127" s="447"/>
      <c r="O127" s="447"/>
      <c r="P127" s="12"/>
      <c r="Q127" s="725">
        <f t="shared" si="27"/>
        <v>0</v>
      </c>
      <c r="R127" s="729">
        <f t="shared" si="32"/>
        <v>0</v>
      </c>
      <c r="S127" s="760">
        <f t="shared" si="33"/>
        <v>0</v>
      </c>
      <c r="T127" s="763">
        <f t="shared" si="28"/>
        <v>0</v>
      </c>
      <c r="U127" s="762">
        <f t="shared" si="29"/>
        <v>0</v>
      </c>
      <c r="V127" s="732">
        <f t="shared" si="30"/>
        <v>0</v>
      </c>
      <c r="W127" s="730">
        <f t="shared" si="26"/>
        <v>0</v>
      </c>
      <c r="X127" s="761">
        <f t="shared" si="34"/>
        <v>0</v>
      </c>
      <c r="Y127" s="12"/>
      <c r="Z127" s="12"/>
      <c r="AA127" s="10"/>
      <c r="AB127" s="10"/>
      <c r="AC127" s="10"/>
      <c r="AD127" s="10"/>
      <c r="AE127" s="10"/>
    </row>
    <row r="128" spans="1:78" x14ac:dyDescent="0.25">
      <c r="A128" s="771"/>
      <c r="B128" s="442"/>
      <c r="C128" s="772"/>
      <c r="D128" s="861"/>
      <c r="E128" s="614"/>
      <c r="F128" s="861"/>
      <c r="G128" s="726" t="s">
        <v>510</v>
      </c>
      <c r="H128" s="727" t="s">
        <v>510</v>
      </c>
      <c r="I128" s="728" t="s">
        <v>510</v>
      </c>
      <c r="J128" s="780"/>
      <c r="K128" s="780"/>
      <c r="L128" s="781"/>
      <c r="M128" s="447"/>
      <c r="N128" s="447"/>
      <c r="O128" s="447"/>
      <c r="P128" s="12"/>
      <c r="Q128" s="725">
        <f t="shared" si="27"/>
        <v>0</v>
      </c>
      <c r="R128" s="729">
        <f t="shared" si="32"/>
        <v>0</v>
      </c>
      <c r="S128" s="760">
        <f t="shared" si="33"/>
        <v>0</v>
      </c>
      <c r="T128" s="763">
        <f t="shared" si="28"/>
        <v>0</v>
      </c>
      <c r="U128" s="762">
        <f t="shared" si="29"/>
        <v>0</v>
      </c>
      <c r="V128" s="732">
        <f t="shared" si="30"/>
        <v>0</v>
      </c>
      <c r="W128" s="730">
        <f t="shared" si="26"/>
        <v>0</v>
      </c>
      <c r="X128" s="761">
        <f t="shared" si="34"/>
        <v>0</v>
      </c>
      <c r="Y128" s="12"/>
      <c r="Z128" s="12"/>
      <c r="AA128" s="10"/>
      <c r="AB128" s="10"/>
      <c r="AC128" s="10"/>
      <c r="AD128" s="10"/>
      <c r="AE128" s="10"/>
    </row>
    <row r="129" spans="1:65" x14ac:dyDescent="0.25">
      <c r="A129" s="771"/>
      <c r="B129" s="442"/>
      <c r="C129" s="772"/>
      <c r="D129" s="861"/>
      <c r="E129" s="614"/>
      <c r="F129" s="861"/>
      <c r="G129" s="726" t="s">
        <v>510</v>
      </c>
      <c r="H129" s="727" t="s">
        <v>510</v>
      </c>
      <c r="I129" s="728" t="s">
        <v>510</v>
      </c>
      <c r="J129" s="780"/>
      <c r="K129" s="780"/>
      <c r="L129" s="781"/>
      <c r="M129" s="447"/>
      <c r="N129" s="447"/>
      <c r="O129" s="447"/>
      <c r="P129" s="12"/>
      <c r="Q129" s="725">
        <f t="shared" si="27"/>
        <v>0</v>
      </c>
      <c r="R129" s="729">
        <f t="shared" si="32"/>
        <v>0</v>
      </c>
      <c r="S129" s="760">
        <f t="shared" si="33"/>
        <v>0</v>
      </c>
      <c r="T129" s="763">
        <f t="shared" si="28"/>
        <v>0</v>
      </c>
      <c r="U129" s="762">
        <f t="shared" si="29"/>
        <v>0</v>
      </c>
      <c r="V129" s="732">
        <f t="shared" si="30"/>
        <v>0</v>
      </c>
      <c r="W129" s="730">
        <f t="shared" si="26"/>
        <v>0</v>
      </c>
      <c r="X129" s="761">
        <f t="shared" si="34"/>
        <v>0</v>
      </c>
      <c r="Y129" s="12"/>
      <c r="Z129" s="12"/>
      <c r="AA129" s="10"/>
      <c r="AB129" s="10"/>
      <c r="AC129" s="10"/>
      <c r="AD129" s="10"/>
      <c r="AE129" s="10"/>
    </row>
    <row r="130" spans="1:65" x14ac:dyDescent="0.25">
      <c r="A130" s="771"/>
      <c r="B130" s="442"/>
      <c r="C130" s="772"/>
      <c r="D130" s="861"/>
      <c r="E130" s="614"/>
      <c r="F130" s="861"/>
      <c r="G130" s="726" t="s">
        <v>510</v>
      </c>
      <c r="H130" s="727" t="s">
        <v>510</v>
      </c>
      <c r="I130" s="728" t="s">
        <v>510</v>
      </c>
      <c r="J130" s="780"/>
      <c r="K130" s="780"/>
      <c r="L130" s="781"/>
      <c r="M130" s="447"/>
      <c r="N130" s="447"/>
      <c r="O130" s="447"/>
      <c r="P130" s="12"/>
      <c r="Q130" s="725">
        <f t="shared" si="27"/>
        <v>0</v>
      </c>
      <c r="R130" s="729">
        <f t="shared" si="32"/>
        <v>0</v>
      </c>
      <c r="S130" s="760">
        <f t="shared" si="33"/>
        <v>0</v>
      </c>
      <c r="T130" s="763">
        <f t="shared" si="28"/>
        <v>0</v>
      </c>
      <c r="U130" s="762">
        <f t="shared" si="29"/>
        <v>0</v>
      </c>
      <c r="V130" s="732">
        <f t="shared" si="30"/>
        <v>0</v>
      </c>
      <c r="W130" s="730">
        <f t="shared" si="26"/>
        <v>0</v>
      </c>
      <c r="X130" s="761">
        <f t="shared" si="34"/>
        <v>0</v>
      </c>
      <c r="Y130" s="12"/>
      <c r="Z130" s="12"/>
      <c r="AA130" s="10"/>
      <c r="AB130" s="10"/>
      <c r="AC130" s="10"/>
      <c r="AD130" s="10"/>
      <c r="AE130" s="10"/>
    </row>
    <row r="131" spans="1:65" x14ac:dyDescent="0.25">
      <c r="A131" s="771"/>
      <c r="B131" s="442"/>
      <c r="C131" s="772"/>
      <c r="D131" s="861"/>
      <c r="E131" s="614"/>
      <c r="F131" s="861"/>
      <c r="G131" s="726" t="s">
        <v>510</v>
      </c>
      <c r="H131" s="727" t="s">
        <v>510</v>
      </c>
      <c r="I131" s="728" t="s">
        <v>510</v>
      </c>
      <c r="J131" s="780"/>
      <c r="K131" s="780"/>
      <c r="L131" s="781"/>
      <c r="M131" s="447"/>
      <c r="N131" s="447"/>
      <c r="O131" s="447"/>
      <c r="P131" s="12"/>
      <c r="Q131" s="725">
        <f t="shared" si="27"/>
        <v>0</v>
      </c>
      <c r="R131" s="729">
        <f t="shared" si="32"/>
        <v>0</v>
      </c>
      <c r="S131" s="760">
        <f t="shared" si="33"/>
        <v>0</v>
      </c>
      <c r="T131" s="763">
        <f t="shared" si="28"/>
        <v>0</v>
      </c>
      <c r="U131" s="762">
        <f t="shared" si="29"/>
        <v>0</v>
      </c>
      <c r="V131" s="732">
        <f t="shared" si="30"/>
        <v>0</v>
      </c>
      <c r="W131" s="730">
        <f t="shared" si="26"/>
        <v>0</v>
      </c>
      <c r="X131" s="761">
        <f t="shared" si="34"/>
        <v>0</v>
      </c>
      <c r="Y131" s="12"/>
      <c r="Z131" s="12"/>
      <c r="AA131" s="10"/>
      <c r="AB131" s="10"/>
      <c r="AC131" s="10"/>
      <c r="AD131" s="10"/>
      <c r="AE131" s="10"/>
    </row>
    <row r="132" spans="1:65" x14ac:dyDescent="0.25">
      <c r="A132" s="771"/>
      <c r="B132" s="442"/>
      <c r="C132" s="772"/>
      <c r="D132" s="861"/>
      <c r="E132" s="614"/>
      <c r="F132" s="861"/>
      <c r="G132" s="726" t="s">
        <v>510</v>
      </c>
      <c r="H132" s="727" t="s">
        <v>510</v>
      </c>
      <c r="I132" s="728" t="s">
        <v>510</v>
      </c>
      <c r="J132" s="780"/>
      <c r="K132" s="780"/>
      <c r="L132" s="781"/>
      <c r="M132" s="447"/>
      <c r="N132" s="447"/>
      <c r="O132" s="447"/>
      <c r="P132" s="12"/>
      <c r="Q132" s="725">
        <f t="shared" si="27"/>
        <v>0</v>
      </c>
      <c r="R132" s="729">
        <f t="shared" si="32"/>
        <v>0</v>
      </c>
      <c r="S132" s="760">
        <f t="shared" si="33"/>
        <v>0</v>
      </c>
      <c r="T132" s="763">
        <f t="shared" si="28"/>
        <v>0</v>
      </c>
      <c r="U132" s="762">
        <f t="shared" si="29"/>
        <v>0</v>
      </c>
      <c r="V132" s="732">
        <f t="shared" si="30"/>
        <v>0</v>
      </c>
      <c r="W132" s="730">
        <f t="shared" si="26"/>
        <v>0</v>
      </c>
      <c r="X132" s="761">
        <f t="shared" si="34"/>
        <v>0</v>
      </c>
      <c r="Y132" s="12"/>
      <c r="Z132" s="12"/>
      <c r="AA132" s="10"/>
      <c r="AB132" s="10"/>
      <c r="AC132" s="10"/>
      <c r="AD132" s="10"/>
      <c r="AE132" s="10"/>
    </row>
    <row r="133" spans="1:65" x14ac:dyDescent="0.25">
      <c r="A133" s="771"/>
      <c r="B133" s="442"/>
      <c r="C133" s="772"/>
      <c r="D133" s="861"/>
      <c r="E133" s="614"/>
      <c r="F133" s="861"/>
      <c r="G133" s="726" t="s">
        <v>510</v>
      </c>
      <c r="H133" s="727" t="s">
        <v>510</v>
      </c>
      <c r="I133" s="728" t="s">
        <v>510</v>
      </c>
      <c r="J133" s="780"/>
      <c r="K133" s="780"/>
      <c r="L133" s="781"/>
      <c r="M133" s="447"/>
      <c r="N133" s="447"/>
      <c r="O133" s="447"/>
      <c r="P133" s="12"/>
      <c r="Q133" s="725">
        <f t="shared" si="27"/>
        <v>0</v>
      </c>
      <c r="R133" s="729">
        <f t="shared" si="32"/>
        <v>0</v>
      </c>
      <c r="S133" s="760">
        <f t="shared" si="33"/>
        <v>0</v>
      </c>
      <c r="T133" s="763">
        <f t="shared" si="28"/>
        <v>0</v>
      </c>
      <c r="U133" s="762">
        <f t="shared" si="29"/>
        <v>0</v>
      </c>
      <c r="V133" s="732">
        <f t="shared" si="30"/>
        <v>0</v>
      </c>
      <c r="W133" s="730">
        <f t="shared" si="26"/>
        <v>0</v>
      </c>
      <c r="X133" s="761">
        <f t="shared" si="34"/>
        <v>0</v>
      </c>
      <c r="Y133" s="12"/>
      <c r="Z133" s="12"/>
      <c r="AA133" s="10"/>
      <c r="AB133" s="10"/>
      <c r="AC133" s="10"/>
      <c r="AD133" s="10"/>
      <c r="AE133" s="10"/>
    </row>
    <row r="134" spans="1:65" x14ac:dyDescent="0.25">
      <c r="A134" s="771"/>
      <c r="B134" s="442"/>
      <c r="C134" s="772"/>
      <c r="D134" s="861"/>
      <c r="E134" s="614"/>
      <c r="F134" s="861"/>
      <c r="G134" s="726" t="s">
        <v>510</v>
      </c>
      <c r="H134" s="727" t="s">
        <v>510</v>
      </c>
      <c r="I134" s="728" t="s">
        <v>510</v>
      </c>
      <c r="J134" s="780"/>
      <c r="K134" s="780"/>
      <c r="L134" s="781"/>
      <c r="M134" s="447"/>
      <c r="N134" s="447"/>
      <c r="O134" s="447"/>
      <c r="P134" s="12"/>
      <c r="Q134" s="725">
        <f t="shared" si="27"/>
        <v>0</v>
      </c>
      <c r="R134" s="729">
        <f t="shared" si="32"/>
        <v>0</v>
      </c>
      <c r="S134" s="760">
        <f t="shared" si="33"/>
        <v>0</v>
      </c>
      <c r="T134" s="763">
        <f t="shared" si="28"/>
        <v>0</v>
      </c>
      <c r="U134" s="762">
        <f t="shared" si="29"/>
        <v>0</v>
      </c>
      <c r="V134" s="732">
        <f t="shared" si="30"/>
        <v>0</v>
      </c>
      <c r="W134" s="730">
        <f t="shared" si="26"/>
        <v>0</v>
      </c>
      <c r="X134" s="761">
        <f t="shared" si="34"/>
        <v>0</v>
      </c>
      <c r="Y134" s="12"/>
      <c r="Z134" s="12"/>
      <c r="AA134" s="10"/>
      <c r="AB134" s="10"/>
      <c r="AC134" s="10"/>
      <c r="AD134" s="10"/>
      <c r="AE134" s="10"/>
    </row>
    <row r="135" spans="1:65" x14ac:dyDescent="0.25">
      <c r="A135" s="771"/>
      <c r="B135" s="442"/>
      <c r="C135" s="772"/>
      <c r="D135" s="861"/>
      <c r="E135" s="614"/>
      <c r="F135" s="861"/>
      <c r="G135" s="726" t="s">
        <v>510</v>
      </c>
      <c r="H135" s="727" t="s">
        <v>510</v>
      </c>
      <c r="I135" s="728" t="s">
        <v>510</v>
      </c>
      <c r="J135" s="780"/>
      <c r="K135" s="780"/>
      <c r="L135" s="781"/>
      <c r="M135" s="447"/>
      <c r="N135" s="447"/>
      <c r="O135" s="447"/>
      <c r="P135" s="12"/>
      <c r="Q135" s="725">
        <f t="shared" si="27"/>
        <v>0</v>
      </c>
      <c r="R135" s="729">
        <f t="shared" si="32"/>
        <v>0</v>
      </c>
      <c r="S135" s="760">
        <f t="shared" si="33"/>
        <v>0</v>
      </c>
      <c r="T135" s="763">
        <f t="shared" si="28"/>
        <v>0</v>
      </c>
      <c r="U135" s="762">
        <f t="shared" si="29"/>
        <v>0</v>
      </c>
      <c r="V135" s="732">
        <f t="shared" si="30"/>
        <v>0</v>
      </c>
      <c r="W135" s="730">
        <f t="shared" si="26"/>
        <v>0</v>
      </c>
      <c r="X135" s="761">
        <f t="shared" si="34"/>
        <v>0</v>
      </c>
      <c r="Y135" s="12"/>
      <c r="Z135" s="12"/>
      <c r="AA135" s="10"/>
      <c r="AB135" s="10"/>
      <c r="AC135" s="10"/>
      <c r="AD135" s="10"/>
      <c r="AE135" s="10"/>
    </row>
    <row r="136" spans="1:65" x14ac:dyDescent="0.25">
      <c r="A136" s="771"/>
      <c r="B136" s="442"/>
      <c r="C136" s="772"/>
      <c r="D136" s="861"/>
      <c r="E136" s="614"/>
      <c r="F136" s="861"/>
      <c r="G136" s="726" t="s">
        <v>510</v>
      </c>
      <c r="H136" s="727" t="s">
        <v>510</v>
      </c>
      <c r="I136" s="728" t="s">
        <v>510</v>
      </c>
      <c r="J136" s="780"/>
      <c r="K136" s="780"/>
      <c r="L136" s="781"/>
      <c r="M136" s="447"/>
      <c r="N136" s="447"/>
      <c r="O136" s="447"/>
      <c r="P136" s="12"/>
      <c r="Q136" s="725">
        <f t="shared" si="27"/>
        <v>0</v>
      </c>
      <c r="R136" s="729">
        <f t="shared" si="32"/>
        <v>0</v>
      </c>
      <c r="S136" s="760">
        <f t="shared" si="33"/>
        <v>0</v>
      </c>
      <c r="T136" s="763">
        <f t="shared" si="28"/>
        <v>0</v>
      </c>
      <c r="U136" s="762">
        <f t="shared" si="29"/>
        <v>0</v>
      </c>
      <c r="V136" s="732">
        <f t="shared" si="30"/>
        <v>0</v>
      </c>
      <c r="W136" s="730">
        <f t="shared" si="26"/>
        <v>0</v>
      </c>
      <c r="X136" s="761">
        <f t="shared" si="34"/>
        <v>0</v>
      </c>
      <c r="Y136" s="12"/>
      <c r="Z136" s="12"/>
      <c r="AA136" s="10"/>
      <c r="AB136" s="10"/>
      <c r="AC136" s="10"/>
      <c r="AD136" s="10"/>
      <c r="AE136" s="10"/>
    </row>
    <row r="137" spans="1:65" x14ac:dyDescent="0.25">
      <c r="A137" s="771"/>
      <c r="B137" s="442"/>
      <c r="C137" s="772"/>
      <c r="D137" s="861"/>
      <c r="E137" s="614"/>
      <c r="F137" s="861"/>
      <c r="G137" s="726" t="s">
        <v>510</v>
      </c>
      <c r="H137" s="727" t="s">
        <v>510</v>
      </c>
      <c r="I137" s="728" t="s">
        <v>510</v>
      </c>
      <c r="J137" s="780"/>
      <c r="K137" s="780"/>
      <c r="L137" s="781"/>
      <c r="M137" s="447"/>
      <c r="N137" s="447"/>
      <c r="O137" s="447"/>
      <c r="P137" s="12"/>
      <c r="Q137" s="725">
        <f t="shared" si="27"/>
        <v>0</v>
      </c>
      <c r="R137" s="729">
        <f t="shared" si="32"/>
        <v>0</v>
      </c>
      <c r="S137" s="760">
        <f t="shared" si="33"/>
        <v>0</v>
      </c>
      <c r="T137" s="763">
        <f t="shared" si="28"/>
        <v>0</v>
      </c>
      <c r="U137" s="762">
        <f t="shared" si="29"/>
        <v>0</v>
      </c>
      <c r="V137" s="732">
        <f t="shared" si="30"/>
        <v>0</v>
      </c>
      <c r="W137" s="730">
        <f t="shared" si="26"/>
        <v>0</v>
      </c>
      <c r="X137" s="761">
        <f t="shared" si="31"/>
        <v>0</v>
      </c>
      <c r="Y137" s="12"/>
      <c r="Z137" s="12"/>
      <c r="AA137" s="10"/>
      <c r="AB137" s="10"/>
      <c r="AC137" s="10"/>
      <c r="AD137" s="10"/>
      <c r="AE137" s="10"/>
    </row>
    <row r="138" spans="1:65" x14ac:dyDescent="0.25">
      <c r="A138" s="771"/>
      <c r="B138" s="442"/>
      <c r="C138" s="772"/>
      <c r="D138" s="861"/>
      <c r="E138" s="614"/>
      <c r="F138" s="861"/>
      <c r="G138" s="726" t="s">
        <v>510</v>
      </c>
      <c r="H138" s="727" t="s">
        <v>510</v>
      </c>
      <c r="I138" s="728" t="s">
        <v>510</v>
      </c>
      <c r="J138" s="780"/>
      <c r="K138" s="780"/>
      <c r="L138" s="781"/>
      <c r="M138" s="447"/>
      <c r="N138" s="447"/>
      <c r="O138" s="447"/>
      <c r="P138" s="12"/>
      <c r="Q138" s="725">
        <f t="shared" si="27"/>
        <v>0</v>
      </c>
      <c r="R138" s="729">
        <f t="shared" si="32"/>
        <v>0</v>
      </c>
      <c r="S138" s="760">
        <f t="shared" si="33"/>
        <v>0</v>
      </c>
      <c r="T138" s="763">
        <f t="shared" si="28"/>
        <v>0</v>
      </c>
      <c r="U138" s="762">
        <f t="shared" si="29"/>
        <v>0</v>
      </c>
      <c r="V138" s="732">
        <f t="shared" si="30"/>
        <v>0</v>
      </c>
      <c r="W138" s="730">
        <f t="shared" si="26"/>
        <v>0</v>
      </c>
      <c r="X138" s="761">
        <f t="shared" si="31"/>
        <v>0</v>
      </c>
      <c r="Y138" s="12"/>
      <c r="Z138" s="12"/>
      <c r="AA138" s="10"/>
      <c r="AB138" s="10"/>
      <c r="AC138" s="10"/>
      <c r="AD138" s="10"/>
      <c r="AE138" s="10"/>
    </row>
    <row r="139" spans="1:65" ht="16.5" customHeight="1" x14ac:dyDescent="0.25">
      <c r="A139" s="771"/>
      <c r="B139" s="442"/>
      <c r="C139" s="772"/>
      <c r="D139" s="861"/>
      <c r="E139" s="614"/>
      <c r="F139" s="861"/>
      <c r="G139" s="726" t="s">
        <v>510</v>
      </c>
      <c r="H139" s="727" t="s">
        <v>510</v>
      </c>
      <c r="I139" s="728" t="s">
        <v>510</v>
      </c>
      <c r="J139" s="782"/>
      <c r="K139" s="862"/>
      <c r="L139" s="783"/>
      <c r="M139" s="447"/>
      <c r="N139" s="447"/>
      <c r="O139" s="447"/>
      <c r="P139" s="12"/>
      <c r="Q139" s="725">
        <f t="shared" si="27"/>
        <v>0</v>
      </c>
      <c r="R139" s="729">
        <f t="shared" si="32"/>
        <v>0</v>
      </c>
      <c r="S139" s="760">
        <f t="shared" si="33"/>
        <v>0</v>
      </c>
      <c r="T139" s="763">
        <f t="shared" si="28"/>
        <v>0</v>
      </c>
      <c r="U139" s="762">
        <f t="shared" si="29"/>
        <v>0</v>
      </c>
      <c r="V139" s="732">
        <f t="shared" si="30"/>
        <v>0</v>
      </c>
      <c r="W139" s="730">
        <f t="shared" si="26"/>
        <v>0</v>
      </c>
      <c r="X139" s="761">
        <f t="shared" si="31"/>
        <v>0</v>
      </c>
      <c r="Y139" s="12"/>
      <c r="Z139" s="12"/>
      <c r="AA139" s="10"/>
      <c r="AB139" s="10"/>
      <c r="AC139" s="10"/>
      <c r="AD139" s="10"/>
      <c r="AE139" s="10"/>
    </row>
    <row r="140" spans="1:65" ht="17.25" thickBot="1" x14ac:dyDescent="0.3">
      <c r="A140" s="784"/>
      <c r="B140" s="785"/>
      <c r="C140" s="786"/>
      <c r="D140" s="863"/>
      <c r="E140" s="864"/>
      <c r="F140" s="863"/>
      <c r="G140" s="791" t="s">
        <v>510</v>
      </c>
      <c r="H140" s="792" t="s">
        <v>510</v>
      </c>
      <c r="I140" s="793" t="s">
        <v>510</v>
      </c>
      <c r="J140" s="794"/>
      <c r="K140" s="865"/>
      <c r="L140" s="795"/>
      <c r="M140" s="447"/>
      <c r="N140" s="447"/>
      <c r="O140" s="447"/>
      <c r="P140" s="12"/>
      <c r="Q140" s="725">
        <f>E140*D140*J140*0.001</f>
        <v>0</v>
      </c>
      <c r="R140" s="729">
        <f>E140*D140*K140*0.000001</f>
        <v>0</v>
      </c>
      <c r="S140" s="760">
        <f>E140*D140*L140*0.000001</f>
        <v>0</v>
      </c>
      <c r="T140" s="797">
        <f>F140*Q140</f>
        <v>0</v>
      </c>
      <c r="U140" s="796">
        <f>Q140*1</f>
        <v>0</v>
      </c>
      <c r="V140" s="735">
        <f>R140*25</f>
        <v>0</v>
      </c>
      <c r="W140" s="730">
        <f t="shared" si="26"/>
        <v>0</v>
      </c>
      <c r="X140" s="799">
        <f>SUM(U140:W140)</f>
        <v>0</v>
      </c>
      <c r="Y140" s="12"/>
      <c r="Z140" s="12"/>
      <c r="AA140" s="10"/>
      <c r="AB140" s="10"/>
      <c r="AC140" s="10"/>
      <c r="AD140" s="10"/>
      <c r="AE140" s="10"/>
    </row>
    <row r="141" spans="1:65" ht="15" customHeight="1" thickBot="1" x14ac:dyDescent="0.3">
      <c r="A141" s="447"/>
      <c r="B141" s="447"/>
      <c r="C141" s="447"/>
      <c r="D141" s="447"/>
      <c r="E141" s="447"/>
      <c r="F141" s="447"/>
      <c r="G141" s="447"/>
      <c r="H141" s="447"/>
      <c r="I141" s="447"/>
      <c r="J141" s="447"/>
      <c r="K141" s="447"/>
      <c r="L141" s="447"/>
      <c r="M141" s="447"/>
      <c r="N141" s="447"/>
      <c r="O141" s="447"/>
      <c r="P141" s="846" t="s">
        <v>85</v>
      </c>
      <c r="Q141" s="541">
        <f t="shared" ref="Q141:X141" si="35">SUM(Q121:Q140)</f>
        <v>0</v>
      </c>
      <c r="R141" s="738">
        <f t="shared" si="35"/>
        <v>0</v>
      </c>
      <c r="S141" s="738">
        <f t="shared" si="35"/>
        <v>0</v>
      </c>
      <c r="T141" s="738">
        <f t="shared" si="35"/>
        <v>0</v>
      </c>
      <c r="U141" s="738">
        <f t="shared" si="35"/>
        <v>0</v>
      </c>
      <c r="V141" s="738">
        <f t="shared" si="35"/>
        <v>0</v>
      </c>
      <c r="W141" s="738">
        <f t="shared" si="35"/>
        <v>0</v>
      </c>
      <c r="X141" s="738">
        <f t="shared" si="35"/>
        <v>0</v>
      </c>
      <c r="Y141" s="12"/>
      <c r="Z141" s="12"/>
      <c r="AA141" s="10"/>
      <c r="AB141" s="10"/>
      <c r="AC141" s="10"/>
      <c r="AD141" s="10"/>
      <c r="AE141" s="10"/>
    </row>
    <row r="142" spans="1:65" ht="15" customHeight="1" thickBot="1" x14ac:dyDescent="0.3">
      <c r="A142" s="447"/>
      <c r="B142" s="447"/>
      <c r="C142" s="447"/>
      <c r="D142" s="447"/>
      <c r="E142" s="447"/>
      <c r="F142" s="447"/>
      <c r="G142" s="447"/>
      <c r="H142" s="447"/>
      <c r="I142" s="447"/>
      <c r="J142" s="447"/>
      <c r="K142" s="447"/>
      <c r="L142" s="447"/>
      <c r="M142" s="447"/>
      <c r="N142" s="447"/>
      <c r="O142" s="447"/>
      <c r="P142" s="846"/>
      <c r="Q142" s="804"/>
      <c r="R142" s="804"/>
      <c r="S142" s="804"/>
      <c r="T142" s="804"/>
      <c r="U142" s="804"/>
      <c r="V142" s="804"/>
      <c r="W142" s="804"/>
      <c r="X142" s="804"/>
      <c r="Y142" s="12"/>
      <c r="Z142" s="12"/>
      <c r="AA142" s="10"/>
      <c r="AB142" s="10"/>
      <c r="AC142" s="10"/>
      <c r="AD142" s="10"/>
      <c r="AE142" s="10"/>
    </row>
    <row r="143" spans="1:65" ht="17.25" thickBot="1" x14ac:dyDescent="0.3">
      <c r="A143" s="866" t="s">
        <v>223</v>
      </c>
      <c r="B143" s="447"/>
      <c r="C143" s="447"/>
      <c r="D143" s="447"/>
      <c r="E143" s="447"/>
      <c r="F143" s="447"/>
      <c r="G143" s="447"/>
      <c r="H143" s="447"/>
      <c r="I143" s="447"/>
      <c r="J143" s="447"/>
      <c r="K143" s="447"/>
      <c r="L143" s="447"/>
      <c r="M143" s="447"/>
      <c r="N143" s="447"/>
      <c r="O143" s="447"/>
      <c r="P143" s="12"/>
      <c r="Q143" s="739"/>
      <c r="R143" s="739"/>
      <c r="S143" s="739"/>
      <c r="T143" s="739"/>
      <c r="U143" s="739"/>
      <c r="V143" s="739"/>
      <c r="W143" s="739"/>
      <c r="X143" s="739"/>
      <c r="Y143" s="12"/>
      <c r="Z143" s="12"/>
      <c r="AA143" s="10"/>
      <c r="AB143" s="10"/>
      <c r="AC143" s="10"/>
      <c r="AD143" s="10"/>
      <c r="AE143" s="10"/>
    </row>
    <row r="144" spans="1:65" s="109" customFormat="1" ht="17.25" thickBot="1" x14ac:dyDescent="0.3">
      <c r="A144" s="1079" t="s">
        <v>452</v>
      </c>
      <c r="B144" s="1080"/>
      <c r="C144" s="1080"/>
      <c r="D144" s="1080"/>
      <c r="E144" s="1079" t="s">
        <v>448</v>
      </c>
      <c r="F144" s="1080"/>
      <c r="G144" s="1081"/>
      <c r="H144" s="1080" t="s">
        <v>453</v>
      </c>
      <c r="I144" s="1080"/>
      <c r="J144" s="1081"/>
      <c r="K144" s="928"/>
      <c r="L144" s="928"/>
      <c r="M144" s="928"/>
      <c r="N144" s="928"/>
      <c r="O144" s="928"/>
      <c r="P144" s="868"/>
      <c r="Q144" s="1057" t="s">
        <v>71</v>
      </c>
      <c r="R144" s="1058"/>
      <c r="S144" s="1059"/>
      <c r="T144" s="927"/>
      <c r="U144" s="1086" t="s">
        <v>50</v>
      </c>
      <c r="V144" s="1087"/>
      <c r="W144" s="1087"/>
      <c r="X144" s="1088"/>
      <c r="Y144" s="10"/>
      <c r="Z144" s="10"/>
      <c r="AA144" s="10"/>
      <c r="AB144" s="10"/>
      <c r="AC144" s="10"/>
      <c r="AD144" s="10"/>
      <c r="AE144" s="10"/>
      <c r="AF144" s="105"/>
      <c r="AG144" s="105"/>
      <c r="AH144" s="105"/>
      <c r="AI144" s="105"/>
      <c r="AJ144" s="105"/>
      <c r="AK144" s="105"/>
      <c r="AL144" s="105"/>
      <c r="AM144" s="105"/>
      <c r="AN144" s="105"/>
      <c r="AO144" s="105"/>
      <c r="AP144" s="105"/>
      <c r="AQ144" s="105"/>
      <c r="AR144" s="105"/>
      <c r="AS144" s="105"/>
      <c r="AT144" s="105"/>
      <c r="AU144" s="105"/>
      <c r="AV144" s="715"/>
      <c r="AW144" s="715"/>
      <c r="AX144" s="715"/>
      <c r="AY144" s="715"/>
      <c r="AZ144" s="715"/>
      <c r="BA144" s="715"/>
      <c r="BB144" s="715"/>
      <c r="BC144" s="715"/>
      <c r="BD144" s="715"/>
      <c r="BE144" s="715"/>
      <c r="BF144" s="715"/>
      <c r="BG144" s="715"/>
      <c r="BH144" s="715"/>
      <c r="BI144" s="715"/>
      <c r="BJ144" s="715"/>
      <c r="BK144" s="715"/>
      <c r="BL144" s="715"/>
      <c r="BM144" s="715"/>
    </row>
    <row r="145" spans="1:31" x14ac:dyDescent="0.25">
      <c r="A145" s="870"/>
      <c r="B145" s="871"/>
      <c r="C145" s="872" t="s">
        <v>171</v>
      </c>
      <c r="D145" s="873"/>
      <c r="E145" s="874"/>
      <c r="F145" s="875"/>
      <c r="G145" s="876"/>
      <c r="H145" s="749"/>
      <c r="I145" s="749"/>
      <c r="J145" s="750"/>
      <c r="K145" s="877"/>
      <c r="L145" s="877"/>
      <c r="M145" s="877"/>
      <c r="N145" s="877"/>
      <c r="O145" s="877"/>
      <c r="P145" s="818"/>
      <c r="Q145" s="878"/>
      <c r="R145" s="879"/>
      <c r="S145" s="880"/>
      <c r="T145" s="739"/>
      <c r="U145" s="878"/>
      <c r="V145" s="881"/>
      <c r="W145" s="882"/>
      <c r="X145" s="883"/>
      <c r="Y145" s="12"/>
      <c r="Z145" s="12"/>
      <c r="AA145" s="10"/>
      <c r="AB145" s="10"/>
      <c r="AC145" s="10"/>
      <c r="AD145" s="10"/>
      <c r="AE145" s="10"/>
    </row>
    <row r="146" spans="1:31" ht="127.5" customHeight="1" thickBot="1" x14ac:dyDescent="0.3">
      <c r="A146" s="884" t="s">
        <v>9</v>
      </c>
      <c r="B146" s="816" t="s">
        <v>385</v>
      </c>
      <c r="C146" s="885" t="s">
        <v>206</v>
      </c>
      <c r="D146" s="886" t="s">
        <v>55</v>
      </c>
      <c r="E146" s="887" t="s">
        <v>707</v>
      </c>
      <c r="F146" s="749" t="s">
        <v>705</v>
      </c>
      <c r="G146" s="750" t="s">
        <v>706</v>
      </c>
      <c r="H146" s="749" t="s">
        <v>716</v>
      </c>
      <c r="I146" s="749" t="s">
        <v>717</v>
      </c>
      <c r="J146" s="750" t="s">
        <v>718</v>
      </c>
      <c r="K146" s="877"/>
      <c r="L146" s="877"/>
      <c r="M146" s="877"/>
      <c r="N146" s="877"/>
      <c r="O146" s="877"/>
      <c r="P146" s="818"/>
      <c r="Q146" s="718" t="s">
        <v>704</v>
      </c>
      <c r="R146" s="719" t="s">
        <v>705</v>
      </c>
      <c r="S146" s="720" t="s">
        <v>706</v>
      </c>
      <c r="T146" s="739"/>
      <c r="U146" s="718" t="s">
        <v>707</v>
      </c>
      <c r="V146" s="719" t="s">
        <v>705</v>
      </c>
      <c r="W146" s="720" t="s">
        <v>706</v>
      </c>
      <c r="X146" s="724" t="s">
        <v>52</v>
      </c>
      <c r="Y146" s="12"/>
      <c r="Z146" s="12"/>
      <c r="AA146" s="10"/>
      <c r="AB146" s="10"/>
      <c r="AC146" s="10"/>
      <c r="AD146" s="10"/>
      <c r="AE146" s="10"/>
    </row>
    <row r="147" spans="1:31" x14ac:dyDescent="0.25">
      <c r="A147" s="888"/>
      <c r="B147" s="889"/>
      <c r="C147" s="889"/>
      <c r="D147" s="890"/>
      <c r="E147" s="726" t="s">
        <v>510</v>
      </c>
      <c r="F147" s="727" t="s">
        <v>510</v>
      </c>
      <c r="G147" s="728" t="s">
        <v>510</v>
      </c>
      <c r="H147" s="891"/>
      <c r="I147" s="891"/>
      <c r="J147" s="892"/>
      <c r="K147" s="893"/>
      <c r="L147" s="893"/>
      <c r="M147" s="893"/>
      <c r="N147" s="893"/>
      <c r="O147" s="893"/>
      <c r="P147" s="544"/>
      <c r="Q147" s="725">
        <f>C147*D147*H147*0.001</f>
        <v>0</v>
      </c>
      <c r="R147" s="894">
        <f>C147*D147*I147*0.000001</f>
        <v>0</v>
      </c>
      <c r="S147" s="730">
        <f>C147*D147*J147*0.000001</f>
        <v>0</v>
      </c>
      <c r="T147" s="895"/>
      <c r="U147" s="725">
        <f>Q147*1</f>
        <v>0</v>
      </c>
      <c r="V147" s="729">
        <f>R147*25</f>
        <v>0</v>
      </c>
      <c r="W147" s="730">
        <f>S147*298</f>
        <v>0</v>
      </c>
      <c r="X147" s="731">
        <f>SUM(U147:W147)</f>
        <v>0</v>
      </c>
      <c r="Y147" s="12"/>
      <c r="Z147" s="12"/>
      <c r="AA147" s="10"/>
      <c r="AB147" s="10"/>
      <c r="AC147" s="10"/>
      <c r="AD147" s="10"/>
      <c r="AE147" s="10"/>
    </row>
    <row r="148" spans="1:31" x14ac:dyDescent="0.25">
      <c r="A148" s="888"/>
      <c r="B148" s="889"/>
      <c r="C148" s="889"/>
      <c r="D148" s="890"/>
      <c r="E148" s="726" t="s">
        <v>510</v>
      </c>
      <c r="F148" s="727" t="s">
        <v>510</v>
      </c>
      <c r="G148" s="728" t="s">
        <v>510</v>
      </c>
      <c r="H148" s="896"/>
      <c r="I148" s="896"/>
      <c r="J148" s="897"/>
      <c r="K148" s="893"/>
      <c r="L148" s="893"/>
      <c r="M148" s="893"/>
      <c r="N148" s="893"/>
      <c r="O148" s="893"/>
      <c r="P148" s="544"/>
      <c r="Q148" s="725">
        <f t="shared" ref="Q148:Q162" si="36">C148*D148*H148*0.001</f>
        <v>0</v>
      </c>
      <c r="R148" s="894">
        <f t="shared" ref="R148:R162" si="37">C148*D148*I148*0.000001</f>
        <v>0</v>
      </c>
      <c r="S148" s="730">
        <f t="shared" ref="S148:S162" si="38">C148*D148*J148*0.000001</f>
        <v>0</v>
      </c>
      <c r="T148" s="895"/>
      <c r="U148" s="725">
        <f t="shared" ref="U148:U162" si="39">Q148*1</f>
        <v>0</v>
      </c>
      <c r="V148" s="729">
        <f t="shared" ref="V148:V162" si="40">R148*25</f>
        <v>0</v>
      </c>
      <c r="W148" s="730">
        <f t="shared" ref="W148:W165" si="41">S148*298</f>
        <v>0</v>
      </c>
      <c r="X148" s="731">
        <f t="shared" ref="X148:X162" si="42">SUM(U148:W148)</f>
        <v>0</v>
      </c>
      <c r="Y148" s="12"/>
      <c r="Z148" s="12"/>
      <c r="AA148" s="10"/>
      <c r="AB148" s="10"/>
      <c r="AC148" s="10"/>
      <c r="AD148" s="10"/>
      <c r="AE148" s="10"/>
    </row>
    <row r="149" spans="1:31" x14ac:dyDescent="0.25">
      <c r="A149" s="888"/>
      <c r="B149" s="889"/>
      <c r="C149" s="889"/>
      <c r="D149" s="890"/>
      <c r="E149" s="726" t="s">
        <v>510</v>
      </c>
      <c r="F149" s="727" t="s">
        <v>510</v>
      </c>
      <c r="G149" s="728" t="s">
        <v>510</v>
      </c>
      <c r="H149" s="896"/>
      <c r="I149" s="896"/>
      <c r="J149" s="897"/>
      <c r="K149" s="893"/>
      <c r="L149" s="893"/>
      <c r="M149" s="893"/>
      <c r="N149" s="893"/>
      <c r="O149" s="893"/>
      <c r="P149" s="544"/>
      <c r="Q149" s="725">
        <f t="shared" si="36"/>
        <v>0</v>
      </c>
      <c r="R149" s="894">
        <f t="shared" si="37"/>
        <v>0</v>
      </c>
      <c r="S149" s="730">
        <f t="shared" si="38"/>
        <v>0</v>
      </c>
      <c r="T149" s="895"/>
      <c r="U149" s="725">
        <f t="shared" si="39"/>
        <v>0</v>
      </c>
      <c r="V149" s="729">
        <f t="shared" si="40"/>
        <v>0</v>
      </c>
      <c r="W149" s="730">
        <f t="shared" si="41"/>
        <v>0</v>
      </c>
      <c r="X149" s="731">
        <f t="shared" si="42"/>
        <v>0</v>
      </c>
      <c r="Y149" s="12"/>
      <c r="Z149" s="12"/>
      <c r="AA149" s="10"/>
      <c r="AB149" s="10"/>
      <c r="AC149" s="10"/>
      <c r="AD149" s="10"/>
      <c r="AE149" s="10"/>
    </row>
    <row r="150" spans="1:31" x14ac:dyDescent="0.25">
      <c r="A150" s="888"/>
      <c r="B150" s="889"/>
      <c r="C150" s="889"/>
      <c r="D150" s="890"/>
      <c r="E150" s="726" t="s">
        <v>510</v>
      </c>
      <c r="F150" s="727" t="s">
        <v>510</v>
      </c>
      <c r="G150" s="728" t="s">
        <v>510</v>
      </c>
      <c r="H150" s="896"/>
      <c r="I150" s="896"/>
      <c r="J150" s="897"/>
      <c r="K150" s="893"/>
      <c r="L150" s="893"/>
      <c r="M150" s="893"/>
      <c r="N150" s="893"/>
      <c r="O150" s="893"/>
      <c r="P150" s="544"/>
      <c r="Q150" s="725">
        <f t="shared" si="36"/>
        <v>0</v>
      </c>
      <c r="R150" s="894">
        <f t="shared" si="37"/>
        <v>0</v>
      </c>
      <c r="S150" s="730">
        <f t="shared" si="38"/>
        <v>0</v>
      </c>
      <c r="T150" s="895"/>
      <c r="U150" s="725">
        <f t="shared" si="39"/>
        <v>0</v>
      </c>
      <c r="V150" s="729">
        <f t="shared" si="40"/>
        <v>0</v>
      </c>
      <c r="W150" s="730">
        <f t="shared" si="41"/>
        <v>0</v>
      </c>
      <c r="X150" s="731">
        <f t="shared" si="42"/>
        <v>0</v>
      </c>
      <c r="Y150" s="12"/>
      <c r="Z150" s="12"/>
      <c r="AA150" s="10"/>
      <c r="AB150" s="10"/>
      <c r="AC150" s="10"/>
      <c r="AD150" s="10"/>
      <c r="AE150" s="10"/>
    </row>
    <row r="151" spans="1:31" x14ac:dyDescent="0.25">
      <c r="A151" s="888"/>
      <c r="B151" s="889"/>
      <c r="C151" s="889"/>
      <c r="D151" s="890"/>
      <c r="E151" s="726" t="s">
        <v>510</v>
      </c>
      <c r="F151" s="727" t="s">
        <v>510</v>
      </c>
      <c r="G151" s="728" t="s">
        <v>510</v>
      </c>
      <c r="H151" s="896"/>
      <c r="I151" s="896"/>
      <c r="J151" s="897"/>
      <c r="K151" s="893"/>
      <c r="L151" s="893"/>
      <c r="M151" s="893"/>
      <c r="N151" s="893"/>
      <c r="O151" s="893"/>
      <c r="P151" s="544"/>
      <c r="Q151" s="725">
        <f t="shared" si="36"/>
        <v>0</v>
      </c>
      <c r="R151" s="894">
        <f t="shared" si="37"/>
        <v>0</v>
      </c>
      <c r="S151" s="730">
        <f t="shared" si="38"/>
        <v>0</v>
      </c>
      <c r="T151" s="895"/>
      <c r="U151" s="725">
        <f t="shared" si="39"/>
        <v>0</v>
      </c>
      <c r="V151" s="729">
        <f t="shared" si="40"/>
        <v>0</v>
      </c>
      <c r="W151" s="730">
        <f t="shared" si="41"/>
        <v>0</v>
      </c>
      <c r="X151" s="731">
        <f t="shared" si="42"/>
        <v>0</v>
      </c>
      <c r="Y151" s="12"/>
      <c r="Z151" s="12"/>
      <c r="AA151" s="10"/>
      <c r="AB151" s="10"/>
      <c r="AC151" s="10"/>
      <c r="AD151" s="10"/>
      <c r="AE151" s="10"/>
    </row>
    <row r="152" spans="1:31" x14ac:dyDescent="0.25">
      <c r="A152" s="888"/>
      <c r="B152" s="889"/>
      <c r="C152" s="889"/>
      <c r="D152" s="890"/>
      <c r="E152" s="726" t="s">
        <v>510</v>
      </c>
      <c r="F152" s="727" t="s">
        <v>510</v>
      </c>
      <c r="G152" s="728" t="s">
        <v>510</v>
      </c>
      <c r="H152" s="896"/>
      <c r="I152" s="896"/>
      <c r="J152" s="897"/>
      <c r="K152" s="893"/>
      <c r="L152" s="893"/>
      <c r="M152" s="893"/>
      <c r="N152" s="893"/>
      <c r="O152" s="893"/>
      <c r="P152" s="544"/>
      <c r="Q152" s="725">
        <f t="shared" si="36"/>
        <v>0</v>
      </c>
      <c r="R152" s="894">
        <f t="shared" si="37"/>
        <v>0</v>
      </c>
      <c r="S152" s="730">
        <f t="shared" si="38"/>
        <v>0</v>
      </c>
      <c r="T152" s="895"/>
      <c r="U152" s="725">
        <f t="shared" si="39"/>
        <v>0</v>
      </c>
      <c r="V152" s="729">
        <f t="shared" si="40"/>
        <v>0</v>
      </c>
      <c r="W152" s="730">
        <f t="shared" si="41"/>
        <v>0</v>
      </c>
      <c r="X152" s="731">
        <f t="shared" si="42"/>
        <v>0</v>
      </c>
      <c r="Y152" s="12"/>
      <c r="Z152" s="12"/>
      <c r="AA152" s="10"/>
      <c r="AB152" s="10"/>
      <c r="AC152" s="10"/>
      <c r="AD152" s="10"/>
      <c r="AE152" s="10"/>
    </row>
    <row r="153" spans="1:31" x14ac:dyDescent="0.25">
      <c r="A153" s="888"/>
      <c r="B153" s="889"/>
      <c r="C153" s="889"/>
      <c r="D153" s="890"/>
      <c r="E153" s="726" t="s">
        <v>510</v>
      </c>
      <c r="F153" s="727" t="s">
        <v>510</v>
      </c>
      <c r="G153" s="728" t="s">
        <v>510</v>
      </c>
      <c r="H153" s="896"/>
      <c r="I153" s="896"/>
      <c r="J153" s="897"/>
      <c r="K153" s="893"/>
      <c r="L153" s="893"/>
      <c r="M153" s="893"/>
      <c r="N153" s="893"/>
      <c r="O153" s="893"/>
      <c r="P153" s="544"/>
      <c r="Q153" s="725">
        <f t="shared" si="36"/>
        <v>0</v>
      </c>
      <c r="R153" s="894">
        <f t="shared" si="37"/>
        <v>0</v>
      </c>
      <c r="S153" s="730">
        <f t="shared" si="38"/>
        <v>0</v>
      </c>
      <c r="T153" s="895"/>
      <c r="U153" s="725">
        <f t="shared" si="39"/>
        <v>0</v>
      </c>
      <c r="V153" s="729">
        <f t="shared" si="40"/>
        <v>0</v>
      </c>
      <c r="W153" s="730">
        <f t="shared" si="41"/>
        <v>0</v>
      </c>
      <c r="X153" s="731">
        <f t="shared" si="42"/>
        <v>0</v>
      </c>
      <c r="Y153" s="12"/>
      <c r="Z153" s="12"/>
      <c r="AA153" s="10"/>
      <c r="AB153" s="10"/>
      <c r="AC153" s="10"/>
      <c r="AD153" s="10"/>
      <c r="AE153" s="10"/>
    </row>
    <row r="154" spans="1:31" x14ac:dyDescent="0.25">
      <c r="A154" s="888"/>
      <c r="B154" s="889"/>
      <c r="C154" s="889"/>
      <c r="D154" s="890"/>
      <c r="E154" s="726" t="s">
        <v>510</v>
      </c>
      <c r="F154" s="727" t="s">
        <v>510</v>
      </c>
      <c r="G154" s="728" t="s">
        <v>510</v>
      </c>
      <c r="H154" s="896"/>
      <c r="I154" s="896"/>
      <c r="J154" s="897"/>
      <c r="K154" s="893"/>
      <c r="L154" s="893"/>
      <c r="M154" s="893"/>
      <c r="N154" s="893"/>
      <c r="O154" s="893"/>
      <c r="P154" s="544"/>
      <c r="Q154" s="725">
        <f t="shared" si="36"/>
        <v>0</v>
      </c>
      <c r="R154" s="894">
        <f t="shared" si="37"/>
        <v>0</v>
      </c>
      <c r="S154" s="730">
        <f t="shared" si="38"/>
        <v>0</v>
      </c>
      <c r="T154" s="895"/>
      <c r="U154" s="725">
        <f t="shared" si="39"/>
        <v>0</v>
      </c>
      <c r="V154" s="729">
        <f t="shared" si="40"/>
        <v>0</v>
      </c>
      <c r="W154" s="730">
        <f t="shared" si="41"/>
        <v>0</v>
      </c>
      <c r="X154" s="731">
        <f t="shared" si="42"/>
        <v>0</v>
      </c>
      <c r="Y154" s="12"/>
      <c r="Z154" s="12"/>
      <c r="AA154" s="10"/>
      <c r="AB154" s="10"/>
      <c r="AC154" s="10"/>
      <c r="AD154" s="10"/>
      <c r="AE154" s="10"/>
    </row>
    <row r="155" spans="1:31" x14ac:dyDescent="0.25">
      <c r="A155" s="888"/>
      <c r="B155" s="889"/>
      <c r="C155" s="889"/>
      <c r="D155" s="890"/>
      <c r="E155" s="726" t="s">
        <v>510</v>
      </c>
      <c r="F155" s="727" t="s">
        <v>510</v>
      </c>
      <c r="G155" s="728" t="s">
        <v>510</v>
      </c>
      <c r="H155" s="896"/>
      <c r="I155" s="896"/>
      <c r="J155" s="897"/>
      <c r="K155" s="893"/>
      <c r="L155" s="893"/>
      <c r="M155" s="893"/>
      <c r="N155" s="893"/>
      <c r="O155" s="893"/>
      <c r="P155" s="544"/>
      <c r="Q155" s="725">
        <f t="shared" si="36"/>
        <v>0</v>
      </c>
      <c r="R155" s="894">
        <f t="shared" si="37"/>
        <v>0</v>
      </c>
      <c r="S155" s="730">
        <f t="shared" si="38"/>
        <v>0</v>
      </c>
      <c r="T155" s="895"/>
      <c r="U155" s="725">
        <f t="shared" si="39"/>
        <v>0</v>
      </c>
      <c r="V155" s="729">
        <f t="shared" si="40"/>
        <v>0</v>
      </c>
      <c r="W155" s="730">
        <f t="shared" si="41"/>
        <v>0</v>
      </c>
      <c r="X155" s="731">
        <f t="shared" si="42"/>
        <v>0</v>
      </c>
      <c r="Y155" s="12"/>
      <c r="Z155" s="12"/>
      <c r="AA155" s="10"/>
      <c r="AB155" s="10"/>
      <c r="AC155" s="10"/>
      <c r="AD155" s="10"/>
      <c r="AE155" s="10"/>
    </row>
    <row r="156" spans="1:31" x14ac:dyDescent="0.25">
      <c r="A156" s="888"/>
      <c r="B156" s="889"/>
      <c r="C156" s="889"/>
      <c r="D156" s="890"/>
      <c r="E156" s="726" t="s">
        <v>510</v>
      </c>
      <c r="F156" s="727" t="s">
        <v>510</v>
      </c>
      <c r="G156" s="728" t="s">
        <v>510</v>
      </c>
      <c r="H156" s="896"/>
      <c r="I156" s="896"/>
      <c r="J156" s="897"/>
      <c r="K156" s="893"/>
      <c r="L156" s="893"/>
      <c r="M156" s="893"/>
      <c r="N156" s="893"/>
      <c r="O156" s="893"/>
      <c r="P156" s="544"/>
      <c r="Q156" s="725">
        <f t="shared" si="36"/>
        <v>0</v>
      </c>
      <c r="R156" s="894">
        <f t="shared" si="37"/>
        <v>0</v>
      </c>
      <c r="S156" s="730">
        <f t="shared" si="38"/>
        <v>0</v>
      </c>
      <c r="T156" s="895"/>
      <c r="U156" s="725">
        <f t="shared" si="39"/>
        <v>0</v>
      </c>
      <c r="V156" s="729">
        <f t="shared" si="40"/>
        <v>0</v>
      </c>
      <c r="W156" s="730">
        <f t="shared" si="41"/>
        <v>0</v>
      </c>
      <c r="X156" s="731">
        <f t="shared" si="42"/>
        <v>0</v>
      </c>
      <c r="Y156" s="12"/>
      <c r="Z156" s="12"/>
      <c r="AA156" s="10"/>
      <c r="AB156" s="10"/>
      <c r="AC156" s="10"/>
      <c r="AD156" s="10"/>
      <c r="AE156" s="10"/>
    </row>
    <row r="157" spans="1:31" x14ac:dyDescent="0.25">
      <c r="A157" s="888"/>
      <c r="B157" s="889"/>
      <c r="C157" s="889"/>
      <c r="D157" s="890"/>
      <c r="E157" s="726" t="s">
        <v>510</v>
      </c>
      <c r="F157" s="727" t="s">
        <v>510</v>
      </c>
      <c r="G157" s="728" t="s">
        <v>510</v>
      </c>
      <c r="H157" s="896"/>
      <c r="I157" s="896"/>
      <c r="J157" s="897"/>
      <c r="K157" s="893"/>
      <c r="L157" s="893"/>
      <c r="M157" s="893"/>
      <c r="N157" s="893"/>
      <c r="O157" s="893"/>
      <c r="P157" s="544"/>
      <c r="Q157" s="725">
        <f t="shared" si="36"/>
        <v>0</v>
      </c>
      <c r="R157" s="894">
        <f t="shared" si="37"/>
        <v>0</v>
      </c>
      <c r="S157" s="730">
        <f t="shared" si="38"/>
        <v>0</v>
      </c>
      <c r="T157" s="895"/>
      <c r="U157" s="725">
        <f t="shared" si="39"/>
        <v>0</v>
      </c>
      <c r="V157" s="729">
        <f t="shared" si="40"/>
        <v>0</v>
      </c>
      <c r="W157" s="730">
        <f t="shared" si="41"/>
        <v>0</v>
      </c>
      <c r="X157" s="731">
        <f t="shared" si="42"/>
        <v>0</v>
      </c>
      <c r="Y157" s="12"/>
      <c r="Z157" s="12"/>
      <c r="AA157" s="10"/>
      <c r="AB157" s="10"/>
      <c r="AC157" s="10"/>
      <c r="AD157" s="10"/>
      <c r="AE157" s="10"/>
    </row>
    <row r="158" spans="1:31" x14ac:dyDescent="0.25">
      <c r="A158" s="888"/>
      <c r="B158" s="889"/>
      <c r="C158" s="889"/>
      <c r="D158" s="890"/>
      <c r="E158" s="726" t="s">
        <v>510</v>
      </c>
      <c r="F158" s="727" t="s">
        <v>510</v>
      </c>
      <c r="G158" s="728" t="s">
        <v>510</v>
      </c>
      <c r="H158" s="896"/>
      <c r="I158" s="896"/>
      <c r="J158" s="897"/>
      <c r="K158" s="893"/>
      <c r="L158" s="893"/>
      <c r="M158" s="893"/>
      <c r="N158" s="893"/>
      <c r="O158" s="893"/>
      <c r="P158" s="544"/>
      <c r="Q158" s="725">
        <f t="shared" si="36"/>
        <v>0</v>
      </c>
      <c r="R158" s="894">
        <f t="shared" si="37"/>
        <v>0</v>
      </c>
      <c r="S158" s="730">
        <f t="shared" si="38"/>
        <v>0</v>
      </c>
      <c r="T158" s="895"/>
      <c r="U158" s="725">
        <f t="shared" si="39"/>
        <v>0</v>
      </c>
      <c r="V158" s="729">
        <f t="shared" si="40"/>
        <v>0</v>
      </c>
      <c r="W158" s="730">
        <f t="shared" si="41"/>
        <v>0</v>
      </c>
      <c r="X158" s="731">
        <f t="shared" si="42"/>
        <v>0</v>
      </c>
      <c r="Y158" s="12"/>
      <c r="Z158" s="12"/>
      <c r="AA158" s="10"/>
      <c r="AB158" s="10"/>
      <c r="AC158" s="10"/>
      <c r="AD158" s="10"/>
      <c r="AE158" s="10"/>
    </row>
    <row r="159" spans="1:31" x14ac:dyDescent="0.25">
      <c r="A159" s="888"/>
      <c r="B159" s="889"/>
      <c r="C159" s="889"/>
      <c r="D159" s="890"/>
      <c r="E159" s="726" t="s">
        <v>510</v>
      </c>
      <c r="F159" s="727" t="s">
        <v>510</v>
      </c>
      <c r="G159" s="728" t="s">
        <v>510</v>
      </c>
      <c r="H159" s="896"/>
      <c r="I159" s="896"/>
      <c r="J159" s="897"/>
      <c r="K159" s="893"/>
      <c r="L159" s="893"/>
      <c r="M159" s="893"/>
      <c r="N159" s="893"/>
      <c r="O159" s="893"/>
      <c r="P159" s="544"/>
      <c r="Q159" s="725">
        <f t="shared" si="36"/>
        <v>0</v>
      </c>
      <c r="R159" s="894">
        <f t="shared" si="37"/>
        <v>0</v>
      </c>
      <c r="S159" s="730">
        <f t="shared" si="38"/>
        <v>0</v>
      </c>
      <c r="T159" s="895"/>
      <c r="U159" s="725">
        <f t="shared" si="39"/>
        <v>0</v>
      </c>
      <c r="V159" s="729">
        <f t="shared" si="40"/>
        <v>0</v>
      </c>
      <c r="W159" s="730">
        <f t="shared" si="41"/>
        <v>0</v>
      </c>
      <c r="X159" s="731">
        <f t="shared" si="42"/>
        <v>0</v>
      </c>
      <c r="Y159" s="12"/>
      <c r="Z159" s="12"/>
      <c r="AA159" s="10"/>
      <c r="AB159" s="10"/>
      <c r="AC159" s="10"/>
      <c r="AD159" s="10"/>
      <c r="AE159" s="10"/>
    </row>
    <row r="160" spans="1:31" x14ac:dyDescent="0.25">
      <c r="A160" s="888"/>
      <c r="B160" s="889"/>
      <c r="C160" s="889"/>
      <c r="D160" s="890"/>
      <c r="E160" s="726" t="s">
        <v>510</v>
      </c>
      <c r="F160" s="727" t="s">
        <v>510</v>
      </c>
      <c r="G160" s="728" t="s">
        <v>510</v>
      </c>
      <c r="H160" s="896"/>
      <c r="I160" s="896"/>
      <c r="J160" s="897"/>
      <c r="K160" s="893"/>
      <c r="L160" s="893"/>
      <c r="M160" s="893"/>
      <c r="N160" s="893"/>
      <c r="O160" s="893"/>
      <c r="P160" s="544"/>
      <c r="Q160" s="725">
        <f t="shared" si="36"/>
        <v>0</v>
      </c>
      <c r="R160" s="894">
        <f t="shared" si="37"/>
        <v>0</v>
      </c>
      <c r="S160" s="730">
        <f t="shared" si="38"/>
        <v>0</v>
      </c>
      <c r="T160" s="895"/>
      <c r="U160" s="725">
        <f t="shared" si="39"/>
        <v>0</v>
      </c>
      <c r="V160" s="729">
        <f t="shared" si="40"/>
        <v>0</v>
      </c>
      <c r="W160" s="730">
        <f t="shared" si="41"/>
        <v>0</v>
      </c>
      <c r="X160" s="731">
        <f t="shared" si="42"/>
        <v>0</v>
      </c>
      <c r="Y160" s="12"/>
      <c r="Z160" s="12"/>
      <c r="AA160" s="10"/>
      <c r="AB160" s="10"/>
      <c r="AC160" s="10"/>
      <c r="AD160" s="10"/>
      <c r="AE160" s="10"/>
    </row>
    <row r="161" spans="1:31" x14ac:dyDescent="0.25">
      <c r="A161" s="888"/>
      <c r="B161" s="889"/>
      <c r="C161" s="889"/>
      <c r="D161" s="890"/>
      <c r="E161" s="726" t="s">
        <v>510</v>
      </c>
      <c r="F161" s="727" t="s">
        <v>510</v>
      </c>
      <c r="G161" s="728" t="s">
        <v>510</v>
      </c>
      <c r="H161" s="896"/>
      <c r="I161" s="896"/>
      <c r="J161" s="897"/>
      <c r="K161" s="893"/>
      <c r="L161" s="893"/>
      <c r="M161" s="893"/>
      <c r="N161" s="893"/>
      <c r="O161" s="893"/>
      <c r="P161" s="544"/>
      <c r="Q161" s="725">
        <f t="shared" si="36"/>
        <v>0</v>
      </c>
      <c r="R161" s="894">
        <f t="shared" si="37"/>
        <v>0</v>
      </c>
      <c r="S161" s="730">
        <f t="shared" si="38"/>
        <v>0</v>
      </c>
      <c r="T161" s="895"/>
      <c r="U161" s="725">
        <f t="shared" si="39"/>
        <v>0</v>
      </c>
      <c r="V161" s="729">
        <f t="shared" si="40"/>
        <v>0</v>
      </c>
      <c r="W161" s="730">
        <f t="shared" si="41"/>
        <v>0</v>
      </c>
      <c r="X161" s="731">
        <f t="shared" si="42"/>
        <v>0</v>
      </c>
      <c r="Y161" s="12"/>
      <c r="Z161" s="12"/>
      <c r="AA161" s="10"/>
      <c r="AB161" s="10"/>
      <c r="AC161" s="10"/>
      <c r="AD161" s="10"/>
      <c r="AE161" s="10"/>
    </row>
    <row r="162" spans="1:31" x14ac:dyDescent="0.25">
      <c r="A162" s="888"/>
      <c r="B162" s="889"/>
      <c r="C162" s="889"/>
      <c r="D162" s="890"/>
      <c r="E162" s="726" t="s">
        <v>510</v>
      </c>
      <c r="F162" s="727" t="s">
        <v>510</v>
      </c>
      <c r="G162" s="728" t="s">
        <v>510</v>
      </c>
      <c r="H162" s="896"/>
      <c r="I162" s="896"/>
      <c r="J162" s="897"/>
      <c r="K162" s="893"/>
      <c r="L162" s="893"/>
      <c r="M162" s="893"/>
      <c r="N162" s="893"/>
      <c r="O162" s="893"/>
      <c r="P162" s="544"/>
      <c r="Q162" s="725">
        <f t="shared" si="36"/>
        <v>0</v>
      </c>
      <c r="R162" s="894">
        <f t="shared" si="37"/>
        <v>0</v>
      </c>
      <c r="S162" s="730">
        <f t="shared" si="38"/>
        <v>0</v>
      </c>
      <c r="T162" s="895"/>
      <c r="U162" s="725">
        <f t="shared" si="39"/>
        <v>0</v>
      </c>
      <c r="V162" s="729">
        <f t="shared" si="40"/>
        <v>0</v>
      </c>
      <c r="W162" s="730">
        <f t="shared" si="41"/>
        <v>0</v>
      </c>
      <c r="X162" s="731">
        <f t="shared" si="42"/>
        <v>0</v>
      </c>
      <c r="Y162" s="12"/>
      <c r="Z162" s="12"/>
      <c r="AA162" s="10"/>
      <c r="AB162" s="10"/>
      <c r="AC162" s="10"/>
      <c r="AD162" s="10"/>
      <c r="AE162" s="10"/>
    </row>
    <row r="163" spans="1:31" x14ac:dyDescent="0.25">
      <c r="A163" s="888"/>
      <c r="B163" s="898"/>
      <c r="C163" s="898"/>
      <c r="D163" s="899"/>
      <c r="E163" s="726" t="s">
        <v>510</v>
      </c>
      <c r="F163" s="727" t="s">
        <v>510</v>
      </c>
      <c r="G163" s="728" t="s">
        <v>510</v>
      </c>
      <c r="H163" s="900"/>
      <c r="I163" s="900"/>
      <c r="J163" s="901"/>
      <c r="K163" s="893"/>
      <c r="L163" s="893"/>
      <c r="M163" s="893"/>
      <c r="N163" s="893"/>
      <c r="O163" s="893"/>
      <c r="P163" s="544"/>
      <c r="Q163" s="725">
        <f>C163*D163*H163*0.001</f>
        <v>0</v>
      </c>
      <c r="R163" s="894">
        <f>C163*D163*I163*0.000001</f>
        <v>0</v>
      </c>
      <c r="S163" s="730">
        <f>C163*D163*J163*0.000001</f>
        <v>0</v>
      </c>
      <c r="T163" s="895"/>
      <c r="U163" s="725">
        <f>Q163*1</f>
        <v>0</v>
      </c>
      <c r="V163" s="732">
        <f>R163*25</f>
        <v>0</v>
      </c>
      <c r="W163" s="730">
        <f t="shared" si="41"/>
        <v>0</v>
      </c>
      <c r="X163" s="733">
        <f>SUM(U163:W163)</f>
        <v>0</v>
      </c>
      <c r="Y163" s="12"/>
      <c r="Z163" s="12"/>
      <c r="AA163" s="10"/>
      <c r="AB163" s="10"/>
      <c r="AC163" s="10"/>
      <c r="AD163" s="10"/>
      <c r="AE163" s="10"/>
    </row>
    <row r="164" spans="1:31" ht="15.75" customHeight="1" x14ac:dyDescent="0.25">
      <c r="A164" s="888"/>
      <c r="B164" s="902"/>
      <c r="C164" s="902"/>
      <c r="D164" s="903"/>
      <c r="E164" s="726" t="s">
        <v>510</v>
      </c>
      <c r="F164" s="727" t="s">
        <v>510</v>
      </c>
      <c r="G164" s="728" t="s">
        <v>510</v>
      </c>
      <c r="H164" s="904"/>
      <c r="I164" s="904"/>
      <c r="J164" s="905"/>
      <c r="K164" s="893"/>
      <c r="L164" s="893"/>
      <c r="M164" s="893"/>
      <c r="N164" s="893"/>
      <c r="O164" s="893"/>
      <c r="P164" s="544"/>
      <c r="Q164" s="725">
        <f>C164*D164*H164*0.001</f>
        <v>0</v>
      </c>
      <c r="R164" s="894">
        <f>C164*D164*I164*0.000001</f>
        <v>0</v>
      </c>
      <c r="S164" s="730">
        <f>C164*D164*J164*0.000001</f>
        <v>0</v>
      </c>
      <c r="T164" s="895"/>
      <c r="U164" s="725">
        <f>Q164*1</f>
        <v>0</v>
      </c>
      <c r="V164" s="732">
        <f>R164*25</f>
        <v>0</v>
      </c>
      <c r="W164" s="730">
        <f t="shared" si="41"/>
        <v>0</v>
      </c>
      <c r="X164" s="733">
        <f>SUM(U164:W164)</f>
        <v>0</v>
      </c>
      <c r="Y164" s="12"/>
      <c r="Z164" s="12"/>
      <c r="AA164" s="10"/>
      <c r="AB164" s="10"/>
      <c r="AC164" s="10"/>
      <c r="AD164" s="10"/>
      <c r="AE164" s="10"/>
    </row>
    <row r="165" spans="1:31" ht="15.75" customHeight="1" thickBot="1" x14ac:dyDescent="0.3">
      <c r="A165" s="784"/>
      <c r="B165" s="906"/>
      <c r="C165" s="906"/>
      <c r="D165" s="907"/>
      <c r="E165" s="791" t="s">
        <v>510</v>
      </c>
      <c r="F165" s="792" t="s">
        <v>510</v>
      </c>
      <c r="G165" s="793" t="s">
        <v>510</v>
      </c>
      <c r="H165" s="908"/>
      <c r="I165" s="909"/>
      <c r="J165" s="910"/>
      <c r="K165" s="911"/>
      <c r="L165" s="911"/>
      <c r="M165" s="911"/>
      <c r="N165" s="911"/>
      <c r="O165" s="911"/>
      <c r="P165" s="912"/>
      <c r="Q165" s="725">
        <f>C165*D165*H165*0.001</f>
        <v>0</v>
      </c>
      <c r="R165" s="894">
        <f>C165*D165*I165*0.000001</f>
        <v>0</v>
      </c>
      <c r="S165" s="730">
        <f>C165*D165*J165*0.000001</f>
        <v>0</v>
      </c>
      <c r="T165" s="895"/>
      <c r="U165" s="734">
        <f>Q165*1</f>
        <v>0</v>
      </c>
      <c r="V165" s="735">
        <f>R165*25</f>
        <v>0</v>
      </c>
      <c r="W165" s="730">
        <f t="shared" si="41"/>
        <v>0</v>
      </c>
      <c r="X165" s="736">
        <f>SUM(U165:W165)</f>
        <v>0</v>
      </c>
      <c r="Y165" s="12"/>
      <c r="Z165" s="12"/>
      <c r="AA165" s="10"/>
      <c r="AB165" s="10"/>
      <c r="AC165" s="10"/>
      <c r="AD165" s="10"/>
      <c r="AE165" s="10"/>
    </row>
    <row r="166" spans="1:31" ht="15.75" customHeight="1" thickBot="1" x14ac:dyDescent="0.3">
      <c r="A166" s="10"/>
      <c r="B166" s="12"/>
      <c r="C166" s="12"/>
      <c r="D166" s="12"/>
      <c r="E166" s="12"/>
      <c r="F166" s="12"/>
      <c r="G166" s="12"/>
      <c r="H166" s="12"/>
      <c r="I166" s="12"/>
      <c r="J166" s="12"/>
      <c r="K166" s="12"/>
      <c r="L166" s="12"/>
      <c r="M166" s="12"/>
      <c r="N166" s="12"/>
      <c r="O166" s="12"/>
      <c r="P166" s="846" t="s">
        <v>85</v>
      </c>
      <c r="Q166" s="541">
        <f>SUM(Q146:Q165)</f>
        <v>0</v>
      </c>
      <c r="R166" s="738">
        <f>SUM(R146:R165)</f>
        <v>0</v>
      </c>
      <c r="S166" s="738">
        <f>SUM(S146:S165)</f>
        <v>0</v>
      </c>
      <c r="T166" s="739"/>
      <c r="U166" s="541">
        <f>SUM(U146:U165)</f>
        <v>0</v>
      </c>
      <c r="V166" s="738">
        <f>SUM(V146:V165)</f>
        <v>0</v>
      </c>
      <c r="W166" s="738">
        <f>SUM(W146:W165)</f>
        <v>0</v>
      </c>
      <c r="X166" s="541">
        <f>SUM(X146:X165)</f>
        <v>0</v>
      </c>
      <c r="Y166" s="12"/>
      <c r="Z166" s="12"/>
      <c r="AA166" s="10"/>
      <c r="AB166" s="10"/>
      <c r="AC166" s="10"/>
      <c r="AD166" s="10"/>
      <c r="AE166" s="10"/>
    </row>
    <row r="167" spans="1:31" ht="15.75" customHeight="1" x14ac:dyDescent="0.25">
      <c r="A167" s="12"/>
      <c r="B167" s="12"/>
      <c r="C167" s="12"/>
      <c r="D167" s="12"/>
      <c r="E167" s="12"/>
      <c r="F167" s="12"/>
      <c r="G167" s="12"/>
      <c r="H167" s="12"/>
      <c r="I167" s="12"/>
      <c r="J167" s="12"/>
      <c r="K167" s="12"/>
      <c r="L167" s="12"/>
      <c r="M167" s="12"/>
      <c r="N167" s="12"/>
      <c r="O167" s="929"/>
      <c r="P167" s="929"/>
      <c r="Q167" s="913"/>
      <c r="R167" s="913"/>
      <c r="S167" s="913"/>
      <c r="T167" s="929"/>
      <c r="U167" s="913"/>
      <c r="V167" s="913"/>
      <c r="W167" s="10"/>
      <c r="X167" s="12"/>
      <c r="Y167" s="12"/>
      <c r="Z167" s="12"/>
      <c r="AA167" s="10"/>
      <c r="AB167" s="10"/>
      <c r="AC167" s="10"/>
      <c r="AD167" s="10"/>
      <c r="AE167" s="10"/>
    </row>
    <row r="168" spans="1:31" ht="20.25" customHeight="1" x14ac:dyDescent="0.25">
      <c r="A168" s="12"/>
      <c r="B168" s="12"/>
      <c r="C168" s="12"/>
      <c r="D168" s="12"/>
      <c r="E168" s="12"/>
      <c r="F168" s="12"/>
      <c r="G168" s="12"/>
      <c r="H168" s="12"/>
      <c r="I168" s="12"/>
      <c r="J168" s="12"/>
      <c r="K168" s="12"/>
      <c r="L168" s="12"/>
      <c r="M168" s="12"/>
      <c r="N168" s="12"/>
      <c r="O168" s="12"/>
      <c r="P168" s="12"/>
      <c r="Q168" s="10"/>
      <c r="R168" s="10"/>
      <c r="S168" s="10"/>
      <c r="T168" s="10"/>
      <c r="U168" s="10"/>
      <c r="V168" s="10"/>
      <c r="W168" s="10"/>
      <c r="X168" s="12"/>
      <c r="Y168" s="12"/>
      <c r="Z168" s="12"/>
      <c r="AA168" s="10"/>
      <c r="AB168" s="10"/>
      <c r="AC168" s="10"/>
      <c r="AD168" s="10"/>
      <c r="AE168" s="10"/>
    </row>
    <row r="169" spans="1:31" ht="18.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0"/>
      <c r="AB169" s="10"/>
      <c r="AC169" s="10"/>
      <c r="AD169" s="10"/>
      <c r="AE169" s="10"/>
    </row>
    <row r="170" spans="1:31" ht="19.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0"/>
      <c r="AB170" s="10"/>
      <c r="AC170" s="10"/>
      <c r="AD170" s="10"/>
      <c r="AE170" s="10"/>
    </row>
    <row r="171" spans="1:3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0"/>
      <c r="AB171" s="10"/>
      <c r="AC171" s="10"/>
      <c r="AD171" s="10"/>
      <c r="AE171" s="10"/>
    </row>
    <row r="172" spans="1:3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0"/>
      <c r="AB172" s="10"/>
      <c r="AC172" s="10"/>
      <c r="AD172" s="10"/>
      <c r="AE172" s="10"/>
    </row>
    <row r="173" spans="1:3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0"/>
      <c r="AB173" s="10"/>
      <c r="AC173" s="10"/>
      <c r="AD173" s="10"/>
      <c r="AE173" s="10"/>
    </row>
    <row r="179" ht="18.75" customHeight="1" x14ac:dyDescent="0.25"/>
    <row r="180" ht="15.75" customHeight="1" x14ac:dyDescent="0.25"/>
    <row r="181" ht="18.75" customHeight="1" x14ac:dyDescent="0.25"/>
    <row r="182" ht="18.75" customHeight="1" x14ac:dyDescent="0.25"/>
    <row r="183" ht="18.75" customHeight="1" x14ac:dyDescent="0.25"/>
    <row r="184" ht="18.75" customHeight="1" x14ac:dyDescent="0.25"/>
    <row r="185" ht="16.5" customHeight="1" x14ac:dyDescent="0.25"/>
  </sheetData>
  <sheetProtection formatCells="0" formatColumns="0" formatRows="0" insertRows="0"/>
  <mergeCells count="54">
    <mergeCell ref="G7:K7"/>
    <mergeCell ref="G8:K8"/>
    <mergeCell ref="G9:K9"/>
    <mergeCell ref="B43:D43"/>
    <mergeCell ref="A119:F119"/>
    <mergeCell ref="G119:I119"/>
    <mergeCell ref="J119:L119"/>
    <mergeCell ref="Q119:T119"/>
    <mergeCell ref="U119:X119"/>
    <mergeCell ref="A144:D144"/>
    <mergeCell ref="E144:G144"/>
    <mergeCell ref="H144:J144"/>
    <mergeCell ref="Q144:S144"/>
    <mergeCell ref="U144:X144"/>
    <mergeCell ref="U91:X91"/>
    <mergeCell ref="U60:W60"/>
    <mergeCell ref="A61:B61"/>
    <mergeCell ref="A62:G62"/>
    <mergeCell ref="H62:J62"/>
    <mergeCell ref="K62:L62"/>
    <mergeCell ref="Q62:T62"/>
    <mergeCell ref="U62:X62"/>
    <mergeCell ref="A90:B90"/>
    <mergeCell ref="A91:F91"/>
    <mergeCell ref="G91:L91"/>
    <mergeCell ref="N91:O91"/>
    <mergeCell ref="Q91:T91"/>
    <mergeCell ref="A59:H59"/>
    <mergeCell ref="U59:W59"/>
    <mergeCell ref="A28:A29"/>
    <mergeCell ref="B28:B29"/>
    <mergeCell ref="A30:A31"/>
    <mergeCell ref="B30:B31"/>
    <mergeCell ref="A40:K40"/>
    <mergeCell ref="C41:E41"/>
    <mergeCell ref="A43:A44"/>
    <mergeCell ref="E43:G43"/>
    <mergeCell ref="H43:J43"/>
    <mergeCell ref="X57:AD57"/>
    <mergeCell ref="U58:W58"/>
    <mergeCell ref="K43:M43"/>
    <mergeCell ref="A22:A23"/>
    <mergeCell ref="B22:B23"/>
    <mergeCell ref="A24:A25"/>
    <mergeCell ref="B24:B25"/>
    <mergeCell ref="A26:A27"/>
    <mergeCell ref="B26:B27"/>
    <mergeCell ref="G10:K10"/>
    <mergeCell ref="A17:B17"/>
    <mergeCell ref="A18:M18"/>
    <mergeCell ref="A20:A21"/>
    <mergeCell ref="B20:B21"/>
    <mergeCell ref="G11:K11"/>
    <mergeCell ref="A5:B5"/>
  </mergeCells>
  <dataValidations count="1">
    <dataValidation type="list" allowBlank="1" showInputMessage="1" showErrorMessage="1" sqref="H114:J114 G88:I90" xr:uid="{474AEAEE-C5EA-4E26-A75C-3F0992E355E4}">
      <formula1>$A$90:$A$142</formula1>
    </dataValidation>
  </dataValidations>
  <pageMargins left="0.7" right="0.7" top="0.18729166666666666" bottom="0.75" header="0.3" footer="0.3"/>
  <pageSetup paperSize="9" scale="31" orientation="landscape" r:id="rId1"/>
  <headerFooter>
    <oddHeader>&amp;C&amp;G</oddHeader>
  </headerFooter>
  <legacy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41832C0A-1247-451E-A0E4-27F67A81B8C1}">
          <x14:formula1>
            <xm:f>Reference!$N$1:$N$3</xm:f>
          </x14:formula1>
          <xm:sqref>T19</xm:sqref>
        </x14:dataValidation>
        <x14:dataValidation type="list" allowBlank="1" showInputMessage="1" showErrorMessage="1" xr:uid="{EEA2FDCB-ED53-485F-A199-11210D544C86}">
          <x14:formula1>
            <xm:f>Reference!$A$53:$A$55</xm:f>
          </x14:formula1>
          <xm:sqref>B7:D7</xm:sqref>
        </x14:dataValidation>
        <x14:dataValidation type="list" allowBlank="1" showInputMessage="1" showErrorMessage="1" xr:uid="{84AA2F44-1E48-4A6C-B05A-952C5497A9DA}">
          <x14:formula1>
            <xm:f>Reference!$A$57:$A$60</xm:f>
          </x14:formula1>
          <xm:sqref>B9:D9</xm:sqref>
        </x14:dataValidation>
        <x14:dataValidation type="list" allowBlank="1" showInputMessage="1" showErrorMessage="1" xr:uid="{628F939F-5527-47FC-AC15-581FBD62F6EB}">
          <x14:formula1>
            <xm:f>Reference!$A$28:$A$50</xm:f>
          </x14:formula1>
          <xm:sqref>M93:M113 E147:G165 G121:I140 H64:J87 H45:J56</xm:sqref>
        </x14:dataValidation>
        <x14:dataValidation type="list" allowBlank="1" showInputMessage="1" showErrorMessage="1" xr:uid="{1EA31BD4-AB3A-4814-9E27-C5B774F94981}">
          <x14:formula1>
            <xm:f>Reference!$A$65:$A$568</xm:f>
          </x14:formula1>
          <xm:sqref>C64:C87 C93:C113</xm:sqref>
        </x14:dataValidation>
        <x14:dataValidation type="list" allowBlank="1" showInputMessage="1" showErrorMessage="1" xr:uid="{E19E4A83-349B-40D1-86D7-6CE77A2C9FFD}">
          <x14:formula1>
            <xm:f>Reference!$A$65:$A$68</xm:f>
          </x14:formula1>
          <xm:sqref>C121:C140</xm:sqref>
        </x14:dataValidation>
        <x14:dataValidation type="list" allowBlank="1" showInputMessage="1" showErrorMessage="1" xr:uid="{4B5CDADD-9AD1-4963-B2C3-FD857F1586A2}">
          <x14:formula1>
            <xm:f>Reference!$A$23:$A$25</xm:f>
          </x14:formula1>
          <xm:sqref>B121:B140 B64:B87 B93:B113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AA72-BDF7-4955-8D4F-92CA2339C56F}">
  <dimension ref="A1:BR93"/>
  <sheetViews>
    <sheetView topLeftCell="C1" zoomScaleNormal="100" workbookViewId="0">
      <selection activeCell="E26" sqref="E26:P26"/>
    </sheetView>
  </sheetViews>
  <sheetFormatPr defaultRowHeight="11.25" x14ac:dyDescent="0.2"/>
  <cols>
    <col min="1" max="1" width="43.85546875" style="5" customWidth="1"/>
    <col min="2" max="2" width="42.28515625" style="5" customWidth="1"/>
    <col min="3" max="3" width="19.140625" style="5" customWidth="1"/>
    <col min="4" max="4" width="29.140625" style="34" customWidth="1"/>
    <col min="5" max="5" width="15.140625" style="5" customWidth="1"/>
    <col min="6" max="6" width="14.140625" style="5" customWidth="1"/>
    <col min="7" max="7" width="13.7109375" style="5" customWidth="1"/>
    <col min="8" max="8" width="13.28515625" style="5" customWidth="1"/>
    <col min="9" max="9" width="12.7109375" style="5" customWidth="1"/>
    <col min="10" max="10" width="9.140625" style="5"/>
    <col min="11" max="11" width="9.140625" style="5" customWidth="1"/>
    <col min="12" max="12" width="10.7109375" style="5" customWidth="1"/>
    <col min="13" max="13" width="8.7109375" style="5" customWidth="1"/>
    <col min="14" max="14" width="8.28515625" style="5" customWidth="1"/>
    <col min="15" max="15" width="11.28515625" style="5" customWidth="1"/>
    <col min="16" max="16" width="10.7109375" style="5" customWidth="1"/>
    <col min="17" max="17" width="10.5703125" style="5" customWidth="1"/>
    <col min="18" max="18" width="11" style="5" customWidth="1"/>
    <col min="19" max="19" width="14.85546875" style="5" customWidth="1"/>
    <col min="20" max="16384" width="9.140625" style="5"/>
  </cols>
  <sheetData>
    <row r="1" spans="1:19" ht="18.75" customHeight="1" x14ac:dyDescent="0.25">
      <c r="A1" s="1127"/>
      <c r="B1" s="1127"/>
      <c r="C1" s="1127"/>
      <c r="D1" s="1127"/>
      <c r="E1" s="1127"/>
      <c r="F1" s="24"/>
      <c r="G1" s="24"/>
      <c r="H1" s="24"/>
      <c r="I1" s="24"/>
      <c r="J1" s="24"/>
      <c r="K1" s="24"/>
      <c r="L1" s="24"/>
      <c r="R1" s="24"/>
      <c r="S1" s="24"/>
    </row>
    <row r="2" spans="1:19" ht="15" customHeight="1" x14ac:dyDescent="0.2">
      <c r="A2" s="12"/>
      <c r="B2" s="12"/>
      <c r="C2" s="12"/>
      <c r="D2" s="12"/>
      <c r="E2" s="12"/>
      <c r="F2" s="12"/>
      <c r="G2" s="12"/>
      <c r="H2" s="12"/>
      <c r="N2" s="12"/>
      <c r="O2" s="12"/>
    </row>
    <row r="3" spans="1:19" ht="18" customHeight="1" x14ac:dyDescent="0.2">
      <c r="A3" s="1128" t="s">
        <v>454</v>
      </c>
      <c r="B3" s="1129"/>
      <c r="C3" s="1129"/>
      <c r="D3" s="586" t="s">
        <v>86</v>
      </c>
      <c r="E3" s="447"/>
      <c r="F3" s="12"/>
      <c r="G3" s="12"/>
      <c r="N3" s="12"/>
    </row>
    <row r="4" spans="1:19" ht="13.5" customHeight="1" x14ac:dyDescent="0.2">
      <c r="A4" s="1130" t="s">
        <v>111</v>
      </c>
      <c r="B4" s="1130"/>
      <c r="C4" s="1130"/>
      <c r="D4" s="587"/>
      <c r="E4" s="447"/>
      <c r="F4" s="12"/>
      <c r="G4" s="12"/>
      <c r="N4" s="12"/>
    </row>
    <row r="5" spans="1:19" ht="15.75" customHeight="1" x14ac:dyDescent="0.2">
      <c r="A5" s="1131" t="s">
        <v>501</v>
      </c>
      <c r="B5" s="1131"/>
      <c r="C5" s="1131"/>
      <c r="D5" s="587"/>
      <c r="E5" s="447"/>
      <c r="F5" s="12"/>
      <c r="G5" s="12"/>
      <c r="N5" s="12"/>
    </row>
    <row r="6" spans="1:19" ht="18" customHeight="1" x14ac:dyDescent="0.2">
      <c r="A6" s="1130" t="s">
        <v>502</v>
      </c>
      <c r="B6" s="1130"/>
      <c r="C6" s="1130"/>
      <c r="D6" s="587"/>
      <c r="E6" s="447"/>
      <c r="F6" s="12"/>
      <c r="G6" s="12"/>
      <c r="N6" s="12"/>
    </row>
    <row r="7" spans="1:19" ht="18" customHeight="1" x14ac:dyDescent="0.2">
      <c r="A7" s="458"/>
      <c r="B7" s="459"/>
      <c r="C7" s="459"/>
      <c r="D7" s="460"/>
      <c r="E7" s="447"/>
      <c r="F7" s="12"/>
      <c r="G7" s="12"/>
      <c r="N7" s="12"/>
    </row>
    <row r="8" spans="1:19" ht="12.75" x14ac:dyDescent="0.2">
      <c r="A8" s="1124" t="s">
        <v>30</v>
      </c>
      <c r="B8" s="1125"/>
      <c r="C8" s="1125"/>
      <c r="D8" s="1126"/>
      <c r="E8" s="447"/>
      <c r="F8" s="12"/>
      <c r="G8" s="12"/>
      <c r="N8" s="12"/>
    </row>
    <row r="9" spans="1:19" ht="12.75" x14ac:dyDescent="0.2">
      <c r="A9" s="1133" t="s">
        <v>31</v>
      </c>
      <c r="B9" s="1134"/>
      <c r="C9" s="1135"/>
      <c r="D9" s="284"/>
      <c r="E9" s="447"/>
      <c r="N9" s="12"/>
    </row>
    <row r="10" spans="1:19" ht="13.5" thickBot="1" x14ac:dyDescent="0.25">
      <c r="A10" s="461"/>
      <c r="B10" s="461"/>
      <c r="C10" s="461"/>
      <c r="D10" s="462"/>
      <c r="E10" s="447"/>
      <c r="N10" s="12"/>
    </row>
    <row r="11" spans="1:19" ht="13.5" thickBot="1" x14ac:dyDescent="0.25">
      <c r="A11" s="1107" t="s">
        <v>514</v>
      </c>
      <c r="B11" s="1108"/>
      <c r="C11" s="12"/>
      <c r="D11" s="12"/>
      <c r="N11" s="12"/>
    </row>
    <row r="12" spans="1:19" ht="12.75" x14ac:dyDescent="0.2">
      <c r="A12" s="563" t="s">
        <v>573</v>
      </c>
      <c r="B12" s="564"/>
      <c r="C12" s="447"/>
      <c r="D12" s="12"/>
      <c r="N12" s="12"/>
    </row>
    <row r="13" spans="1:19" ht="12.75" x14ac:dyDescent="0.2">
      <c r="A13" s="565" t="s">
        <v>515</v>
      </c>
      <c r="B13" s="566" t="s">
        <v>510</v>
      </c>
      <c r="C13" s="566" t="s">
        <v>510</v>
      </c>
      <c r="D13" s="566" t="s">
        <v>510</v>
      </c>
      <c r="N13" s="12"/>
    </row>
    <row r="14" spans="1:19" ht="12.75" x14ac:dyDescent="0.2">
      <c r="A14" s="565" t="s">
        <v>516</v>
      </c>
      <c r="B14" s="566"/>
      <c r="C14" s="566"/>
      <c r="D14" s="566"/>
      <c r="N14" s="12"/>
    </row>
    <row r="15" spans="1:19" ht="15" customHeight="1" x14ac:dyDescent="0.2">
      <c r="A15" s="565" t="s">
        <v>224</v>
      </c>
      <c r="B15" s="566" t="s">
        <v>517</v>
      </c>
      <c r="C15" s="566" t="s">
        <v>517</v>
      </c>
      <c r="D15" s="566" t="s">
        <v>517</v>
      </c>
      <c r="N15" s="12"/>
    </row>
    <row r="16" spans="1:19" ht="15.75" customHeight="1" x14ac:dyDescent="0.2">
      <c r="A16" s="565" t="s">
        <v>574</v>
      </c>
      <c r="B16" s="566"/>
      <c r="C16" s="567"/>
      <c r="D16" s="568"/>
      <c r="N16" s="12"/>
    </row>
    <row r="17" spans="1:69" ht="16.5" customHeight="1" thickBot="1" x14ac:dyDescent="0.25">
      <c r="A17" s="565" t="s">
        <v>575</v>
      </c>
      <c r="B17" s="569"/>
      <c r="C17" s="570"/>
      <c r="D17" s="571"/>
      <c r="N17" s="12"/>
    </row>
    <row r="18" spans="1:69" ht="12.75" x14ac:dyDescent="0.2">
      <c r="A18" s="565" t="s">
        <v>518</v>
      </c>
      <c r="B18" s="572">
        <f>SUM(B16:D16)</f>
        <v>0</v>
      </c>
      <c r="C18" s="447"/>
      <c r="D18" s="549"/>
      <c r="N18" s="25"/>
    </row>
    <row r="19" spans="1:69" ht="12.75" customHeight="1" x14ac:dyDescent="0.2">
      <c r="A19" s="565" t="s">
        <v>519</v>
      </c>
      <c r="B19" s="572">
        <f>SUM(B17:D17)</f>
        <v>0</v>
      </c>
      <c r="C19" s="447"/>
      <c r="D19" s="549"/>
      <c r="O19" s="25"/>
    </row>
    <row r="20" spans="1:69" ht="13.5" customHeight="1" x14ac:dyDescent="0.2">
      <c r="A20" s="573" t="s">
        <v>576</v>
      </c>
      <c r="B20" s="574"/>
      <c r="C20" s="447"/>
      <c r="D20" s="12"/>
      <c r="F20" s="12"/>
      <c r="G20" s="12"/>
      <c r="H20" s="12"/>
      <c r="I20" s="12"/>
      <c r="O20" s="25"/>
    </row>
    <row r="21" spans="1:69" ht="15.75" customHeight="1" thickBot="1" x14ac:dyDescent="0.25">
      <c r="A21" s="188" t="s">
        <v>348</v>
      </c>
      <c r="B21" s="575">
        <f>B19-B20</f>
        <v>0</v>
      </c>
      <c r="C21" s="12"/>
      <c r="D21" s="12"/>
      <c r="F21" s="12"/>
      <c r="G21" s="12"/>
      <c r="H21" s="12"/>
      <c r="I21" s="12"/>
      <c r="J21" s="12"/>
      <c r="K21" s="12"/>
      <c r="L21" s="12"/>
      <c r="R21" s="12"/>
      <c r="S21" s="25"/>
    </row>
    <row r="22" spans="1:69" ht="15.75" customHeight="1" x14ac:dyDescent="0.25">
      <c r="A22" s="562"/>
      <c r="B22" s="198"/>
      <c r="C22" s="104"/>
      <c r="D22" s="104"/>
      <c r="F22" s="12"/>
      <c r="G22" s="12"/>
      <c r="H22" s="12"/>
      <c r="I22" s="12"/>
      <c r="J22" s="12"/>
      <c r="K22" s="12"/>
      <c r="L22" s="12"/>
      <c r="R22" s="12"/>
      <c r="S22" s="25"/>
    </row>
    <row r="23" spans="1:69" ht="15.75" customHeight="1" x14ac:dyDescent="0.25">
      <c r="A23" s="562"/>
      <c r="B23" s="198"/>
      <c r="C23" s="104"/>
      <c r="D23" s="104"/>
      <c r="F23" s="12"/>
      <c r="G23" s="12"/>
      <c r="H23" s="12"/>
      <c r="I23" s="12"/>
      <c r="J23" s="12"/>
      <c r="K23" s="12"/>
      <c r="L23" s="12"/>
      <c r="R23" s="12"/>
      <c r="S23" s="25"/>
    </row>
    <row r="24" spans="1:69" s="3" customFormat="1" ht="12.75" x14ac:dyDescent="0.2">
      <c r="A24" s="558"/>
      <c r="B24" s="10"/>
      <c r="C24" s="10"/>
      <c r="D24" s="558"/>
      <c r="E24" s="10"/>
      <c r="F24" s="10"/>
      <c r="G24" s="10"/>
      <c r="H24" s="10"/>
      <c r="I24" s="10"/>
      <c r="J24" s="10"/>
      <c r="K24" s="10"/>
      <c r="L24" s="10"/>
      <c r="R24" s="10"/>
      <c r="S24" s="10"/>
    </row>
    <row r="25" spans="1:69" ht="18.75" x14ac:dyDescent="0.3">
      <c r="A25" s="1136" t="s">
        <v>455</v>
      </c>
      <c r="B25" s="1137"/>
      <c r="C25" s="1137"/>
      <c r="D25" s="1138"/>
      <c r="E25" s="12"/>
      <c r="F25" s="12"/>
      <c r="G25" s="25"/>
      <c r="H25" s="12"/>
      <c r="I25" s="12"/>
      <c r="J25" s="12"/>
      <c r="K25" s="12"/>
      <c r="L25" s="12"/>
      <c r="M25" s="12"/>
      <c r="N25" s="12"/>
      <c r="O25" s="12"/>
      <c r="P25" s="12"/>
      <c r="Q25" s="12"/>
      <c r="R25" s="12"/>
      <c r="S25" s="12"/>
      <c r="T25" s="24"/>
      <c r="AB25" s="12"/>
      <c r="AD25" s="37"/>
    </row>
    <row r="26" spans="1:69" ht="12.75" x14ac:dyDescent="0.2">
      <c r="A26" s="1139" t="s">
        <v>456</v>
      </c>
      <c r="B26" s="1139"/>
      <c r="C26" s="1139"/>
      <c r="D26" s="1139"/>
      <c r="E26" s="35" t="s">
        <v>457</v>
      </c>
      <c r="F26" s="36" t="s">
        <v>458</v>
      </c>
      <c r="G26" s="36" t="s">
        <v>459</v>
      </c>
      <c r="H26" s="36" t="s">
        <v>460</v>
      </c>
      <c r="I26" s="36" t="s">
        <v>17</v>
      </c>
      <c r="J26" s="36" t="s">
        <v>18</v>
      </c>
      <c r="K26" s="36" t="s">
        <v>19</v>
      </c>
      <c r="L26" s="36" t="s">
        <v>461</v>
      </c>
      <c r="M26" s="36" t="s">
        <v>20</v>
      </c>
      <c r="N26" s="36" t="s">
        <v>21</v>
      </c>
      <c r="O26" s="36" t="s">
        <v>22</v>
      </c>
      <c r="P26" s="36" t="s">
        <v>23</v>
      </c>
      <c r="Q26" s="12"/>
      <c r="R26" s="12"/>
      <c r="S26" s="12"/>
      <c r="AB26" s="12"/>
      <c r="AD26" s="37"/>
    </row>
    <row r="27" spans="1:69" ht="12.75" x14ac:dyDescent="0.2">
      <c r="A27" s="1132" t="s">
        <v>10</v>
      </c>
      <c r="B27" s="1132"/>
      <c r="C27" s="1132"/>
      <c r="D27" s="1132"/>
      <c r="E27" s="127">
        <f>((E29-E31)*0.785)+((E30-E32)*1.092)</f>
        <v>0</v>
      </c>
      <c r="F27" s="31">
        <f>((F29-F31)*0.785)+((F30-F32)*1.092)</f>
        <v>0</v>
      </c>
      <c r="G27" s="31">
        <f>((G29-G31)*0.785)+((G30-G32)*1.092)</f>
        <v>0</v>
      </c>
      <c r="H27" s="31">
        <f t="shared" ref="H27:P27" si="0">((H29-H31)*0.785)+((H30-H32)*1.092)</f>
        <v>0</v>
      </c>
      <c r="I27" s="31">
        <f t="shared" si="0"/>
        <v>0</v>
      </c>
      <c r="J27" s="31">
        <f t="shared" si="0"/>
        <v>0</v>
      </c>
      <c r="K27" s="31">
        <f t="shared" si="0"/>
        <v>0</v>
      </c>
      <c r="L27" s="31">
        <f t="shared" si="0"/>
        <v>0</v>
      </c>
      <c r="M27" s="31">
        <f t="shared" si="0"/>
        <v>0</v>
      </c>
      <c r="N27" s="31">
        <f t="shared" si="0"/>
        <v>0</v>
      </c>
      <c r="O27" s="31">
        <f t="shared" si="0"/>
        <v>0</v>
      </c>
      <c r="P27" s="31">
        <f t="shared" si="0"/>
        <v>0</v>
      </c>
      <c r="Q27" s="12"/>
      <c r="R27" s="12"/>
      <c r="S27" s="12"/>
      <c r="AB27" s="12"/>
      <c r="AD27" s="37"/>
    </row>
    <row r="28" spans="1:69" ht="12.75" x14ac:dyDescent="0.2">
      <c r="A28" s="1132" t="s">
        <v>400</v>
      </c>
      <c r="B28" s="1132"/>
      <c r="C28" s="1132"/>
      <c r="D28" s="1132"/>
      <c r="E28" s="272"/>
      <c r="F28" s="273"/>
      <c r="G28" s="273"/>
      <c r="H28" s="273"/>
      <c r="I28" s="273"/>
      <c r="J28" s="273"/>
      <c r="K28" s="273"/>
      <c r="L28" s="273"/>
      <c r="M28" s="273"/>
      <c r="N28" s="273"/>
      <c r="O28" s="273"/>
      <c r="P28" s="273"/>
      <c r="Q28" s="12"/>
      <c r="R28" s="12"/>
      <c r="S28" s="12"/>
      <c r="AB28" s="12"/>
      <c r="AD28" s="37"/>
    </row>
    <row r="29" spans="1:69" ht="12.75" x14ac:dyDescent="0.2">
      <c r="A29" s="1132" t="s">
        <v>401</v>
      </c>
      <c r="B29" s="1132"/>
      <c r="C29" s="1132"/>
      <c r="D29" s="1132"/>
      <c r="E29" s="272"/>
      <c r="F29" s="273"/>
      <c r="G29" s="273"/>
      <c r="H29" s="273"/>
      <c r="I29" s="273"/>
      <c r="J29" s="273"/>
      <c r="K29" s="273"/>
      <c r="L29" s="273"/>
      <c r="M29" s="273"/>
      <c r="N29" s="273"/>
      <c r="O29" s="273"/>
      <c r="P29" s="273"/>
      <c r="Q29" s="12"/>
      <c r="R29" s="12"/>
      <c r="S29" s="12"/>
      <c r="AB29" s="12"/>
      <c r="AD29" s="37"/>
    </row>
    <row r="30" spans="1:69" ht="12.75" x14ac:dyDescent="0.2">
      <c r="A30" s="1132" t="s">
        <v>402</v>
      </c>
      <c r="B30" s="1132"/>
      <c r="C30" s="1132"/>
      <c r="D30" s="1132"/>
      <c r="E30" s="272"/>
      <c r="F30" s="273"/>
      <c r="G30" s="273"/>
      <c r="H30" s="273"/>
      <c r="I30" s="273"/>
      <c r="J30" s="273"/>
      <c r="K30" s="273"/>
      <c r="L30" s="273"/>
      <c r="M30" s="273"/>
      <c r="N30" s="273"/>
      <c r="O30" s="273"/>
      <c r="P30" s="273"/>
      <c r="Q30" s="10"/>
      <c r="R30" s="11"/>
      <c r="S30" s="11"/>
      <c r="T30" s="2"/>
      <c r="U30" s="2"/>
      <c r="V30" s="3"/>
      <c r="AB30" s="12"/>
      <c r="AD30" s="37"/>
    </row>
    <row r="31" spans="1:69" s="3" customFormat="1" ht="12.75" x14ac:dyDescent="0.2">
      <c r="A31" s="1132" t="s">
        <v>403</v>
      </c>
      <c r="B31" s="1132"/>
      <c r="C31" s="1132"/>
      <c r="D31" s="1132"/>
      <c r="E31" s="272"/>
      <c r="F31" s="273"/>
      <c r="G31" s="273"/>
      <c r="H31" s="273"/>
      <c r="I31" s="273"/>
      <c r="J31" s="273"/>
      <c r="K31" s="273"/>
      <c r="L31" s="273"/>
      <c r="M31" s="273"/>
      <c r="N31" s="273"/>
      <c r="O31" s="273"/>
      <c r="P31" s="273"/>
      <c r="Q31" s="12"/>
      <c r="R31" s="12"/>
      <c r="S31" s="12"/>
      <c r="T31" s="5"/>
      <c r="U31" s="5"/>
      <c r="V31" s="5"/>
      <c r="X31" s="4"/>
      <c r="Y31" s="4"/>
      <c r="Z31" s="4"/>
      <c r="AA31" s="4"/>
      <c r="AB31" s="12"/>
      <c r="AD31" s="37"/>
      <c r="AE31" s="4"/>
      <c r="AF31" s="4"/>
      <c r="AG31" s="4"/>
      <c r="AJ31" s="4"/>
      <c r="AK31" s="4"/>
      <c r="AL31" s="4"/>
      <c r="AM31" s="4"/>
      <c r="AP31" s="4"/>
      <c r="AQ31" s="4"/>
      <c r="AR31" s="4"/>
      <c r="AS31" s="4"/>
      <c r="AV31" s="4"/>
      <c r="AW31" s="4"/>
      <c r="AX31" s="4"/>
      <c r="AY31" s="4"/>
      <c r="BB31" s="4"/>
      <c r="BC31" s="4"/>
      <c r="BD31" s="4"/>
      <c r="BE31" s="4"/>
      <c r="BH31" s="4"/>
      <c r="BI31" s="4"/>
      <c r="BJ31" s="4"/>
      <c r="BK31" s="4"/>
      <c r="BN31" s="4"/>
      <c r="BO31" s="4"/>
      <c r="BP31" s="4"/>
      <c r="BQ31" s="4"/>
    </row>
    <row r="32" spans="1:69" ht="12.75" x14ac:dyDescent="0.2">
      <c r="A32" s="1132" t="s">
        <v>404</v>
      </c>
      <c r="B32" s="1132"/>
      <c r="C32" s="1132"/>
      <c r="D32" s="1132"/>
      <c r="E32" s="272"/>
      <c r="F32" s="273"/>
      <c r="G32" s="273"/>
      <c r="H32" s="273"/>
      <c r="I32" s="273"/>
      <c r="J32" s="273"/>
      <c r="K32" s="273"/>
      <c r="L32" s="273"/>
      <c r="M32" s="273"/>
      <c r="N32" s="273"/>
      <c r="O32" s="273"/>
      <c r="P32" s="273"/>
      <c r="Q32" s="12"/>
      <c r="R32" s="12"/>
      <c r="S32" s="12"/>
      <c r="AB32" s="12"/>
      <c r="AD32" s="37"/>
    </row>
    <row r="33" spans="1:30" ht="12.75" x14ac:dyDescent="0.2">
      <c r="A33" s="1140" t="s">
        <v>405</v>
      </c>
      <c r="B33" s="1141"/>
      <c r="C33" s="1141"/>
      <c r="D33" s="1142"/>
      <c r="E33" s="272"/>
      <c r="F33" s="273"/>
      <c r="G33" s="273"/>
      <c r="H33" s="273"/>
      <c r="I33" s="273"/>
      <c r="J33" s="273"/>
      <c r="K33" s="273"/>
      <c r="L33" s="273"/>
      <c r="M33" s="273"/>
      <c r="N33" s="273"/>
      <c r="O33" s="273"/>
      <c r="P33" s="273"/>
      <c r="Q33" s="12"/>
      <c r="R33" s="12"/>
      <c r="S33" s="12"/>
      <c r="AB33" s="12"/>
      <c r="AD33" s="37"/>
    </row>
    <row r="34" spans="1:30" ht="12.75" x14ac:dyDescent="0.2">
      <c r="A34" s="1132" t="s">
        <v>12</v>
      </c>
      <c r="B34" s="1132"/>
      <c r="C34" s="1132"/>
      <c r="D34" s="1132"/>
      <c r="E34" s="561">
        <f t="shared" ref="E34:P34" si="1">E27*E28</f>
        <v>0</v>
      </c>
      <c r="F34" s="534">
        <f t="shared" si="1"/>
        <v>0</v>
      </c>
      <c r="G34" s="534">
        <f t="shared" si="1"/>
        <v>0</v>
      </c>
      <c r="H34" s="534">
        <f t="shared" si="1"/>
        <v>0</v>
      </c>
      <c r="I34" s="534">
        <f t="shared" si="1"/>
        <v>0</v>
      </c>
      <c r="J34" s="534">
        <f t="shared" si="1"/>
        <v>0</v>
      </c>
      <c r="K34" s="534">
        <f t="shared" si="1"/>
        <v>0</v>
      </c>
      <c r="L34" s="534">
        <f t="shared" si="1"/>
        <v>0</v>
      </c>
      <c r="M34" s="534">
        <f t="shared" si="1"/>
        <v>0</v>
      </c>
      <c r="N34" s="534">
        <f t="shared" si="1"/>
        <v>0</v>
      </c>
      <c r="O34" s="534">
        <f t="shared" si="1"/>
        <v>0</v>
      </c>
      <c r="P34" s="534">
        <f t="shared" si="1"/>
        <v>0</v>
      </c>
      <c r="Q34" s="12"/>
      <c r="R34" s="12"/>
      <c r="S34" s="12"/>
      <c r="AB34" s="12"/>
      <c r="AD34" s="37"/>
    </row>
    <row r="35" spans="1:30" ht="12.75" x14ac:dyDescent="0.2">
      <c r="A35" s="559" t="s">
        <v>28</v>
      </c>
      <c r="B35" s="559"/>
      <c r="C35" s="559"/>
      <c r="D35" s="534">
        <f>SUM(E34:P34)</f>
        <v>0</v>
      </c>
      <c r="E35" s="560"/>
      <c r="F35" s="560"/>
      <c r="G35" s="560"/>
      <c r="H35" s="560"/>
      <c r="I35" s="560"/>
      <c r="J35" s="560"/>
      <c r="K35" s="560"/>
      <c r="L35" s="560"/>
      <c r="M35" s="560"/>
      <c r="N35" s="560"/>
      <c r="O35" s="560"/>
      <c r="P35" s="560"/>
      <c r="Q35" s="12"/>
      <c r="R35" s="12"/>
      <c r="S35" s="12"/>
      <c r="AB35" s="12"/>
      <c r="AD35" s="37"/>
    </row>
    <row r="36" spans="1:30" ht="12.75" x14ac:dyDescent="0.2">
      <c r="A36" s="10"/>
      <c r="B36" s="10"/>
      <c r="C36" s="10"/>
      <c r="D36" s="32"/>
      <c r="E36" s="1123"/>
      <c r="F36" s="1123"/>
      <c r="G36" s="1123"/>
      <c r="H36" s="558"/>
      <c r="I36" s="558"/>
      <c r="J36" s="558"/>
      <c r="K36" s="558"/>
      <c r="L36" s="558"/>
      <c r="M36" s="558"/>
      <c r="N36" s="558"/>
      <c r="O36" s="558"/>
      <c r="P36" s="558"/>
      <c r="Q36" s="12"/>
      <c r="R36" s="12"/>
      <c r="S36" s="12"/>
      <c r="AB36" s="12"/>
      <c r="AD36" s="12"/>
    </row>
    <row r="37" spans="1:30" ht="12.75" x14ac:dyDescent="0.2">
      <c r="A37" s="1143" t="s">
        <v>462</v>
      </c>
      <c r="B37" s="1144"/>
      <c r="C37" s="1144"/>
      <c r="D37" s="1145"/>
      <c r="E37" s="35" t="s">
        <v>24</v>
      </c>
      <c r="F37" s="36" t="s">
        <v>25</v>
      </c>
      <c r="G37" s="36" t="s">
        <v>26</v>
      </c>
      <c r="H37" s="36" t="s">
        <v>27</v>
      </c>
      <c r="I37" s="560"/>
      <c r="J37" s="560"/>
      <c r="K37" s="560"/>
      <c r="L37" s="560"/>
      <c r="M37" s="560"/>
      <c r="N37" s="560"/>
      <c r="O37" s="560"/>
      <c r="P37" s="560"/>
      <c r="Q37" s="560"/>
      <c r="R37" s="560"/>
      <c r="S37" s="560"/>
      <c r="T37" s="26"/>
      <c r="U37" s="26"/>
      <c r="V37" s="26"/>
    </row>
    <row r="38" spans="1:30" ht="12.75" x14ac:dyDescent="0.2">
      <c r="A38" s="1132" t="s">
        <v>11</v>
      </c>
      <c r="B38" s="1132"/>
      <c r="C38" s="1132"/>
      <c r="D38" s="1132"/>
      <c r="E38" s="561">
        <f>((E40-E42)*0.785)+((E41-E43)*1.092)</f>
        <v>0</v>
      </c>
      <c r="F38" s="534">
        <f>((F40-F42)*0.785)+((F41-F43)*1.092)</f>
        <v>0</v>
      </c>
      <c r="G38" s="534">
        <f>((G40-G42)*0.785)+((G41-G43)*1.092)</f>
        <v>0</v>
      </c>
      <c r="H38" s="534">
        <f>((H40-H42)*0.785)+((H41-H43)*1.092)</f>
        <v>0</v>
      </c>
      <c r="I38" s="560"/>
      <c r="J38" s="560"/>
      <c r="K38" s="560"/>
      <c r="L38" s="560"/>
      <c r="M38" s="560"/>
      <c r="N38" s="560"/>
      <c r="O38" s="560"/>
      <c r="P38" s="560"/>
      <c r="Q38" s="12"/>
      <c r="R38" s="12"/>
      <c r="S38" s="12"/>
    </row>
    <row r="39" spans="1:30" ht="12.75" x14ac:dyDescent="0.2">
      <c r="A39" s="1132" t="s">
        <v>406</v>
      </c>
      <c r="B39" s="1132"/>
      <c r="C39" s="1132"/>
      <c r="D39" s="1132"/>
      <c r="E39" s="272"/>
      <c r="F39" s="273"/>
      <c r="G39" s="273"/>
      <c r="H39" s="273"/>
      <c r="I39" s="560"/>
      <c r="J39" s="560"/>
      <c r="K39" s="560"/>
      <c r="L39" s="560"/>
      <c r="M39" s="560"/>
      <c r="N39" s="560"/>
      <c r="O39" s="560"/>
      <c r="P39" s="560"/>
      <c r="Q39" s="12"/>
      <c r="R39" s="12"/>
      <c r="S39" s="12"/>
    </row>
    <row r="40" spans="1:30" ht="12.75" x14ac:dyDescent="0.2">
      <c r="A40" s="1132" t="s">
        <v>407</v>
      </c>
      <c r="B40" s="1132"/>
      <c r="C40" s="1132"/>
      <c r="D40" s="1132"/>
      <c r="E40" s="272"/>
      <c r="F40" s="273"/>
      <c r="G40" s="273"/>
      <c r="H40" s="273"/>
      <c r="I40" s="560"/>
      <c r="J40" s="560"/>
      <c r="K40" s="560"/>
      <c r="L40" s="560"/>
      <c r="M40" s="560"/>
      <c r="N40" s="560"/>
      <c r="O40" s="560"/>
      <c r="P40" s="560"/>
      <c r="Q40" s="12"/>
      <c r="R40" s="12"/>
      <c r="S40" s="12"/>
    </row>
    <row r="41" spans="1:30" ht="12.75" x14ac:dyDescent="0.2">
      <c r="A41" s="1132" t="s">
        <v>408</v>
      </c>
      <c r="B41" s="1132"/>
      <c r="C41" s="1132"/>
      <c r="D41" s="1132"/>
      <c r="E41" s="272"/>
      <c r="F41" s="273"/>
      <c r="G41" s="273"/>
      <c r="H41" s="273"/>
      <c r="I41" s="560"/>
      <c r="J41" s="560"/>
      <c r="K41" s="560"/>
      <c r="L41" s="560"/>
      <c r="M41" s="560"/>
      <c r="N41" s="560"/>
      <c r="O41" s="560"/>
      <c r="P41" s="560"/>
      <c r="Q41" s="12"/>
      <c r="R41" s="12"/>
      <c r="S41" s="12"/>
    </row>
    <row r="42" spans="1:30" ht="12.75" x14ac:dyDescent="0.2">
      <c r="A42" s="1132" t="s">
        <v>409</v>
      </c>
      <c r="B42" s="1132"/>
      <c r="C42" s="1132"/>
      <c r="D42" s="1132"/>
      <c r="E42" s="272"/>
      <c r="F42" s="273"/>
      <c r="G42" s="273"/>
      <c r="H42" s="273"/>
      <c r="I42" s="560"/>
      <c r="J42" s="560"/>
      <c r="K42" s="560"/>
      <c r="L42" s="560"/>
      <c r="M42" s="560"/>
      <c r="N42" s="560"/>
      <c r="O42" s="560"/>
      <c r="P42" s="560"/>
      <c r="Q42" s="12"/>
      <c r="R42" s="12"/>
      <c r="S42" s="12"/>
    </row>
    <row r="43" spans="1:30" ht="12.75" x14ac:dyDescent="0.2">
      <c r="A43" s="1132" t="s">
        <v>410</v>
      </c>
      <c r="B43" s="1132"/>
      <c r="C43" s="1132"/>
      <c r="D43" s="1132"/>
      <c r="E43" s="272"/>
      <c r="F43" s="273"/>
      <c r="G43" s="273"/>
      <c r="H43" s="273"/>
      <c r="I43" s="560"/>
      <c r="J43" s="560"/>
      <c r="K43" s="560"/>
      <c r="L43" s="560"/>
      <c r="M43" s="560"/>
      <c r="N43" s="560"/>
      <c r="O43" s="560"/>
      <c r="P43" s="560"/>
      <c r="Q43" s="12"/>
      <c r="R43" s="12"/>
      <c r="S43" s="12"/>
    </row>
    <row r="44" spans="1:30" ht="12.75" x14ac:dyDescent="0.2">
      <c r="A44" s="1132" t="s">
        <v>13</v>
      </c>
      <c r="B44" s="1132"/>
      <c r="C44" s="1132"/>
      <c r="D44" s="1132"/>
      <c r="E44" s="561">
        <f>E38*E39</f>
        <v>0</v>
      </c>
      <c r="F44" s="561">
        <f>F38*F39</f>
        <v>0</v>
      </c>
      <c r="G44" s="561">
        <f>G38*G39</f>
        <v>0</v>
      </c>
      <c r="H44" s="561">
        <f>H38*H39</f>
        <v>0</v>
      </c>
      <c r="I44" s="560"/>
      <c r="J44" s="560"/>
      <c r="K44" s="560"/>
      <c r="L44" s="560"/>
      <c r="M44" s="560"/>
      <c r="N44" s="560"/>
      <c r="O44" s="560"/>
      <c r="P44" s="560"/>
      <c r="Q44" s="12"/>
      <c r="R44" s="12"/>
      <c r="S44" s="12"/>
    </row>
    <row r="45" spans="1:30" ht="12.75" x14ac:dyDescent="0.2">
      <c r="A45" s="1146" t="s">
        <v>371</v>
      </c>
      <c r="B45" s="1147"/>
      <c r="C45" s="1147"/>
      <c r="D45" s="534">
        <f>SUM(E44:H44)</f>
        <v>0</v>
      </c>
      <c r="E45" s="12"/>
      <c r="F45" s="12"/>
      <c r="G45" s="12"/>
      <c r="H45" s="12"/>
      <c r="I45" s="12"/>
      <c r="J45" s="12"/>
      <c r="K45" s="12"/>
      <c r="L45" s="12"/>
      <c r="M45" s="12"/>
      <c r="N45" s="12"/>
      <c r="O45" s="12"/>
      <c r="P45" s="12"/>
      <c r="Q45" s="12"/>
      <c r="R45" s="12"/>
      <c r="S45" s="12"/>
    </row>
    <row r="46" spans="1:30" ht="12.75" x14ac:dyDescent="0.2">
      <c r="A46" s="1148" t="s">
        <v>372</v>
      </c>
      <c r="B46" s="1149"/>
      <c r="C46" s="1149"/>
      <c r="D46" s="97">
        <f>SUM(D35,D45)</f>
        <v>0</v>
      </c>
      <c r="E46" s="12"/>
      <c r="F46" s="12"/>
      <c r="G46" s="12"/>
      <c r="H46" s="12"/>
      <c r="I46" s="12"/>
      <c r="J46" s="12"/>
      <c r="K46" s="12"/>
      <c r="L46" s="12"/>
      <c r="M46" s="12"/>
      <c r="N46" s="12"/>
      <c r="O46" s="12"/>
      <c r="P46" s="12"/>
      <c r="Q46" s="12"/>
      <c r="R46" s="12"/>
      <c r="S46" s="12"/>
    </row>
    <row r="47" spans="1:30" ht="12.75" x14ac:dyDescent="0.2">
      <c r="A47" s="11"/>
      <c r="B47" s="11"/>
      <c r="C47" s="11"/>
      <c r="D47" s="558"/>
      <c r="E47" s="12"/>
      <c r="F47" s="12"/>
      <c r="G47" s="12"/>
      <c r="H47" s="12"/>
      <c r="I47" s="12"/>
      <c r="J47" s="12"/>
      <c r="K47" s="12"/>
      <c r="L47" s="12"/>
      <c r="M47" s="12"/>
      <c r="N47" s="12"/>
      <c r="O47" s="12"/>
      <c r="P47" s="12"/>
      <c r="Q47" s="12"/>
      <c r="R47" s="12"/>
      <c r="S47" s="12"/>
    </row>
    <row r="48" spans="1:30" ht="12.75" x14ac:dyDescent="0.2">
      <c r="A48" s="11"/>
      <c r="B48" s="11"/>
      <c r="C48" s="11"/>
      <c r="D48" s="558"/>
      <c r="E48" s="12"/>
      <c r="F48" s="12"/>
      <c r="G48" s="12"/>
      <c r="H48" s="12"/>
      <c r="I48" s="12"/>
      <c r="J48" s="12"/>
      <c r="K48" s="12"/>
      <c r="L48" s="12"/>
      <c r="M48" s="12"/>
      <c r="N48" s="12"/>
      <c r="O48" s="12"/>
      <c r="P48" s="12"/>
      <c r="Q48" s="12"/>
      <c r="R48" s="12"/>
      <c r="S48" s="12"/>
    </row>
    <row r="49" spans="1:70" s="26" customFormat="1" ht="12.75" x14ac:dyDescent="0.2">
      <c r="A49" s="25"/>
      <c r="B49" s="25"/>
      <c r="C49" s="25"/>
      <c r="D49" s="25"/>
      <c r="E49" s="12"/>
      <c r="F49" s="12"/>
      <c r="G49" s="12"/>
      <c r="H49" s="12"/>
      <c r="I49" s="12"/>
      <c r="J49" s="12"/>
      <c r="K49" s="12"/>
      <c r="L49" s="12"/>
      <c r="M49" s="12"/>
      <c r="N49" s="12"/>
      <c r="O49" s="12"/>
      <c r="P49" s="12"/>
      <c r="Q49" s="12"/>
      <c r="R49" s="12"/>
      <c r="S49" s="12"/>
      <c r="T49" s="5"/>
      <c r="U49" s="5"/>
      <c r="V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row>
    <row r="50" spans="1:70" ht="12.75" x14ac:dyDescent="0.2">
      <c r="A50" s="25"/>
      <c r="B50" s="25"/>
      <c r="C50" s="25"/>
      <c r="D50" s="25"/>
      <c r="E50" s="12"/>
      <c r="F50" s="12"/>
      <c r="G50" s="12"/>
      <c r="H50" s="12"/>
      <c r="I50" s="12"/>
      <c r="J50" s="12"/>
      <c r="K50" s="12"/>
      <c r="L50" s="12"/>
      <c r="M50" s="12"/>
      <c r="N50" s="12"/>
      <c r="O50" s="12"/>
      <c r="P50" s="12"/>
      <c r="Q50" s="12"/>
      <c r="R50" s="12"/>
      <c r="S50" s="12"/>
    </row>
    <row r="51" spans="1:70" ht="15.75" customHeight="1" x14ac:dyDescent="0.3">
      <c r="A51" s="1136" t="s">
        <v>463</v>
      </c>
      <c r="B51" s="1137"/>
      <c r="C51" s="1137"/>
      <c r="D51" s="1138"/>
      <c r="E51" s="10"/>
      <c r="F51" s="12"/>
      <c r="G51" s="12"/>
      <c r="H51" s="12"/>
      <c r="I51" s="12"/>
      <c r="J51" s="12"/>
      <c r="K51" s="12"/>
      <c r="L51" s="12"/>
      <c r="M51" s="12"/>
      <c r="N51" s="12"/>
      <c r="O51" s="12"/>
      <c r="P51" s="12"/>
      <c r="Q51" s="12"/>
      <c r="R51" s="12"/>
      <c r="S51" s="12"/>
    </row>
    <row r="52" spans="1:70" ht="12.75" x14ac:dyDescent="0.2">
      <c r="A52" s="33" t="s">
        <v>14</v>
      </c>
      <c r="B52" s="10"/>
      <c r="C52" s="10"/>
      <c r="D52" s="271"/>
      <c r="E52" s="12"/>
      <c r="F52" s="12"/>
      <c r="G52" s="12"/>
      <c r="H52" s="12"/>
      <c r="I52" s="12"/>
      <c r="J52" s="12"/>
      <c r="K52" s="12"/>
      <c r="L52" s="12"/>
      <c r="M52" s="12"/>
      <c r="N52" s="12"/>
      <c r="O52" s="12"/>
      <c r="P52" s="12"/>
      <c r="Q52" s="12"/>
      <c r="R52" s="12"/>
      <c r="S52" s="12"/>
    </row>
    <row r="53" spans="1:70" ht="12.75" x14ac:dyDescent="0.2">
      <c r="A53" s="33" t="s">
        <v>16</v>
      </c>
      <c r="B53" s="10"/>
      <c r="C53" s="10"/>
      <c r="D53" s="271"/>
      <c r="E53" s="12"/>
      <c r="F53" s="12"/>
      <c r="G53" s="12"/>
      <c r="H53" s="12"/>
      <c r="I53" s="12"/>
      <c r="J53" s="12"/>
      <c r="K53" s="12"/>
      <c r="L53" s="12"/>
      <c r="M53" s="12"/>
      <c r="N53" s="12"/>
      <c r="O53" s="12"/>
      <c r="P53" s="12"/>
      <c r="Q53" s="12"/>
      <c r="R53" s="12"/>
      <c r="S53" s="12"/>
    </row>
    <row r="54" spans="1:70" ht="15" customHeight="1" x14ac:dyDescent="0.2">
      <c r="A54" s="235" t="s">
        <v>15</v>
      </c>
      <c r="B54" s="236"/>
      <c r="C54" s="236"/>
      <c r="D54" s="270">
        <f>D53*D52*(44/12)</f>
        <v>0</v>
      </c>
      <c r="E54" s="12"/>
      <c r="F54" s="12"/>
      <c r="G54" s="12"/>
      <c r="H54" s="12"/>
      <c r="I54" s="12"/>
      <c r="J54" s="12"/>
      <c r="K54" s="12"/>
      <c r="L54" s="12"/>
      <c r="M54" s="12"/>
      <c r="N54" s="12"/>
      <c r="O54" s="12"/>
      <c r="P54" s="12"/>
      <c r="Q54" s="12"/>
      <c r="R54" s="12"/>
      <c r="S54" s="12"/>
    </row>
    <row r="55" spans="1:70" ht="15.75" customHeight="1" x14ac:dyDescent="0.2">
      <c r="A55" s="33"/>
      <c r="B55" s="10"/>
      <c r="C55" s="10"/>
      <c r="D55" s="118"/>
      <c r="E55" s="10"/>
      <c r="F55" s="12"/>
      <c r="G55" s="12"/>
      <c r="H55" s="12"/>
      <c r="I55" s="12"/>
      <c r="J55" s="12"/>
      <c r="K55" s="12"/>
      <c r="L55" s="12"/>
      <c r="M55" s="12"/>
      <c r="N55" s="12"/>
      <c r="O55" s="12"/>
      <c r="P55" s="12"/>
      <c r="Q55" s="12"/>
      <c r="R55" s="12"/>
      <c r="S55" s="12"/>
    </row>
    <row r="56" spans="1:70" ht="12.75" x14ac:dyDescent="0.2">
      <c r="A56" s="12"/>
      <c r="B56" s="12"/>
      <c r="C56" s="12"/>
      <c r="D56" s="10"/>
      <c r="E56" s="12"/>
      <c r="F56" s="12"/>
      <c r="G56" s="12"/>
      <c r="I56" s="12"/>
      <c r="J56" s="12"/>
      <c r="K56" s="12"/>
      <c r="L56" s="12"/>
      <c r="M56" s="12"/>
      <c r="N56" s="12"/>
      <c r="O56" s="12"/>
      <c r="P56" s="12"/>
      <c r="Q56" s="12"/>
      <c r="R56" s="12"/>
      <c r="S56" s="12"/>
    </row>
    <row r="57" spans="1:70" ht="12.75" x14ac:dyDescent="0.2">
      <c r="D57" s="3"/>
      <c r="E57" s="10"/>
      <c r="F57" s="12"/>
      <c r="G57" s="12"/>
      <c r="I57" s="12"/>
      <c r="J57" s="12"/>
      <c r="K57" s="12"/>
      <c r="L57" s="12"/>
      <c r="M57" s="12"/>
      <c r="N57" s="12"/>
      <c r="O57" s="12"/>
      <c r="P57" s="12"/>
      <c r="Q57" s="12"/>
      <c r="R57" s="12"/>
      <c r="S57" s="12"/>
    </row>
    <row r="58" spans="1:70" ht="14.25" customHeight="1" x14ac:dyDescent="0.2">
      <c r="D58" s="3"/>
      <c r="E58" s="10"/>
      <c r="F58" s="12"/>
      <c r="G58" s="12"/>
      <c r="I58" s="12"/>
      <c r="J58" s="12"/>
      <c r="K58" s="12"/>
      <c r="L58" s="12"/>
      <c r="M58" s="12"/>
      <c r="N58" s="12"/>
      <c r="O58" s="12"/>
      <c r="P58" s="12"/>
      <c r="Q58" s="12"/>
      <c r="R58" s="12"/>
      <c r="S58" s="12"/>
    </row>
    <row r="59" spans="1:70" ht="12.75" x14ac:dyDescent="0.2">
      <c r="A59" s="24"/>
      <c r="B59" s="24"/>
      <c r="C59" s="24"/>
      <c r="D59" s="1"/>
      <c r="E59" s="10"/>
      <c r="F59" s="12"/>
      <c r="G59" s="12"/>
      <c r="I59" s="12"/>
      <c r="J59" s="12"/>
      <c r="K59" s="12"/>
      <c r="L59" s="12"/>
      <c r="M59" s="12"/>
      <c r="N59" s="12"/>
      <c r="O59" s="12"/>
      <c r="P59" s="12"/>
      <c r="Q59" s="12"/>
      <c r="R59" s="12"/>
      <c r="S59" s="12"/>
    </row>
    <row r="60" spans="1:70" x14ac:dyDescent="0.2">
      <c r="D60" s="3"/>
      <c r="E60" s="1"/>
      <c r="F60" s="24"/>
      <c r="G60" s="24"/>
      <c r="I60" s="24"/>
      <c r="J60" s="24"/>
      <c r="K60" s="24"/>
      <c r="L60" s="24"/>
      <c r="M60" s="24"/>
      <c r="N60" s="24"/>
      <c r="O60" s="24"/>
      <c r="P60" s="24"/>
      <c r="Q60" s="24"/>
      <c r="R60" s="24"/>
      <c r="S60" s="24"/>
    </row>
    <row r="61" spans="1:70" x14ac:dyDescent="0.2">
      <c r="D61" s="3"/>
      <c r="E61" s="3"/>
      <c r="Q61" s="24"/>
      <c r="R61" s="24"/>
      <c r="S61" s="24"/>
    </row>
    <row r="62" spans="1:70" ht="15" x14ac:dyDescent="0.25">
      <c r="A62" s="47"/>
      <c r="B62" s="47"/>
      <c r="C62" s="47"/>
      <c r="D62" s="47"/>
      <c r="E62" s="47"/>
      <c r="F62" s="47"/>
      <c r="G62" s="47"/>
      <c r="Q62" s="24"/>
      <c r="R62" s="24"/>
      <c r="S62" s="24"/>
    </row>
    <row r="63" spans="1:70" x14ac:dyDescent="0.2">
      <c r="D63" s="3"/>
      <c r="E63" s="3"/>
      <c r="Q63" s="24"/>
      <c r="R63" s="24"/>
      <c r="S63" s="24"/>
    </row>
    <row r="64" spans="1:70" x14ac:dyDescent="0.2">
      <c r="D64" s="3"/>
      <c r="E64" s="3"/>
      <c r="Q64" s="24"/>
      <c r="R64" s="24"/>
      <c r="S64" s="24"/>
    </row>
    <row r="65" spans="4:5" x14ac:dyDescent="0.2">
      <c r="D65" s="3"/>
      <c r="E65" s="3"/>
    </row>
    <row r="66" spans="4:5" x14ac:dyDescent="0.2">
      <c r="D66" s="3"/>
      <c r="E66" s="3"/>
    </row>
    <row r="67" spans="4:5" x14ac:dyDescent="0.2">
      <c r="D67" s="3"/>
      <c r="E67" s="3"/>
    </row>
    <row r="68" spans="4:5" x14ac:dyDescent="0.2">
      <c r="D68" s="3"/>
      <c r="E68" s="3"/>
    </row>
    <row r="69" spans="4:5" x14ac:dyDescent="0.2">
      <c r="D69" s="3"/>
      <c r="E69" s="3"/>
    </row>
    <row r="70" spans="4:5" x14ac:dyDescent="0.2">
      <c r="D70" s="3"/>
      <c r="E70" s="3"/>
    </row>
    <row r="71" spans="4:5" x14ac:dyDescent="0.2">
      <c r="D71" s="3"/>
      <c r="E71" s="3"/>
    </row>
    <row r="72" spans="4:5" x14ac:dyDescent="0.2">
      <c r="D72" s="3"/>
      <c r="E72" s="3"/>
    </row>
    <row r="73" spans="4:5" x14ac:dyDescent="0.2">
      <c r="D73" s="3"/>
      <c r="E73" s="3"/>
    </row>
    <row r="74" spans="4:5" x14ac:dyDescent="0.2">
      <c r="D74" s="3"/>
      <c r="E74" s="3"/>
    </row>
    <row r="75" spans="4:5" x14ac:dyDescent="0.2">
      <c r="D75" s="3"/>
      <c r="E75" s="3"/>
    </row>
    <row r="76" spans="4:5" x14ac:dyDescent="0.2">
      <c r="D76" s="3"/>
      <c r="E76" s="3"/>
    </row>
    <row r="77" spans="4:5" x14ac:dyDescent="0.2">
      <c r="D77" s="3"/>
      <c r="E77" s="3"/>
    </row>
    <row r="78" spans="4:5" x14ac:dyDescent="0.2">
      <c r="D78" s="3"/>
      <c r="E78" s="3"/>
    </row>
    <row r="79" spans="4:5" x14ac:dyDescent="0.2">
      <c r="D79" s="3"/>
      <c r="E79" s="3"/>
    </row>
    <row r="80" spans="4:5" x14ac:dyDescent="0.2">
      <c r="D80" s="3"/>
      <c r="E80" s="3"/>
    </row>
    <row r="81" spans="4:5" x14ac:dyDescent="0.2">
      <c r="D81" s="3"/>
      <c r="E81" s="3"/>
    </row>
    <row r="82" spans="4:5" x14ac:dyDescent="0.2">
      <c r="D82" s="3"/>
      <c r="E82" s="3"/>
    </row>
    <row r="83" spans="4:5" x14ac:dyDescent="0.2">
      <c r="D83" s="3"/>
      <c r="E83" s="3"/>
    </row>
    <row r="84" spans="4:5" x14ac:dyDescent="0.2">
      <c r="D84" s="3"/>
      <c r="E84" s="3"/>
    </row>
    <row r="85" spans="4:5" x14ac:dyDescent="0.2">
      <c r="D85" s="3"/>
      <c r="E85" s="3"/>
    </row>
    <row r="86" spans="4:5" x14ac:dyDescent="0.2">
      <c r="D86" s="3"/>
      <c r="E86" s="3"/>
    </row>
    <row r="87" spans="4:5" x14ac:dyDescent="0.2">
      <c r="D87" s="3"/>
      <c r="E87" s="3"/>
    </row>
    <row r="88" spans="4:5" x14ac:dyDescent="0.2">
      <c r="D88" s="3"/>
      <c r="E88" s="3"/>
    </row>
    <row r="89" spans="4:5" x14ac:dyDescent="0.2">
      <c r="D89" s="3"/>
      <c r="E89" s="3"/>
    </row>
    <row r="90" spans="4:5" x14ac:dyDescent="0.2">
      <c r="D90" s="3"/>
      <c r="E90" s="3"/>
    </row>
    <row r="91" spans="4:5" x14ac:dyDescent="0.2">
      <c r="D91" s="3"/>
      <c r="E91" s="3"/>
    </row>
    <row r="92" spans="4:5" x14ac:dyDescent="0.2">
      <c r="D92" s="3"/>
      <c r="E92" s="3"/>
    </row>
    <row r="93" spans="4:5" x14ac:dyDescent="0.2">
      <c r="E93" s="3"/>
    </row>
  </sheetData>
  <sheetProtection sheet="1" insertColumns="0" insertRows="0"/>
  <mergeCells count="30">
    <mergeCell ref="A51:D51"/>
    <mergeCell ref="E36:G36"/>
    <mergeCell ref="A37:D37"/>
    <mergeCell ref="A38:D38"/>
    <mergeCell ref="A39:D39"/>
    <mergeCell ref="A40:D40"/>
    <mergeCell ref="A41:D41"/>
    <mergeCell ref="A42:D42"/>
    <mergeCell ref="A43:D43"/>
    <mergeCell ref="A44:D44"/>
    <mergeCell ref="A45:C45"/>
    <mergeCell ref="A46:C46"/>
    <mergeCell ref="A34:D34"/>
    <mergeCell ref="A9:C9"/>
    <mergeCell ref="A11:B11"/>
    <mergeCell ref="A25:D25"/>
    <mergeCell ref="A26:D26"/>
    <mergeCell ref="A27:D27"/>
    <mergeCell ref="A28:D28"/>
    <mergeCell ref="A29:D29"/>
    <mergeCell ref="A30:D30"/>
    <mergeCell ref="A31:D31"/>
    <mergeCell ref="A32:D32"/>
    <mergeCell ref="A33:D33"/>
    <mergeCell ref="A8:D8"/>
    <mergeCell ref="A1:E1"/>
    <mergeCell ref="A3:C3"/>
    <mergeCell ref="A4:C4"/>
    <mergeCell ref="A5:C5"/>
    <mergeCell ref="A6:C6"/>
  </mergeCells>
  <pageMargins left="0.25" right="0.25" top="0.97916666666666663" bottom="0" header="0.3" footer="0"/>
  <pageSetup paperSize="8" fitToHeight="0" orientation="landscape" r:id="rId1"/>
  <headerFooter>
    <oddHeader>&amp;C&amp;G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D568DD3F-E4D3-467C-B704-BD3BA2A8EC47}">
          <x14:formula1>
            <xm:f>'C:\Users\asamanye\Desktop\Ebenezer August folder\QRV readings\[trenton.xlsx]Reference'!#REF!</xm:f>
          </x14:formula1>
          <xm:sqref>B13:D13</xm:sqref>
        </x14:dataValidation>
        <x14:dataValidation type="list" allowBlank="1" showInputMessage="1" showErrorMessage="1" xr:uid="{13B1EC87-3B2F-40BF-92F0-C8660D71394C}">
          <x14:formula1>
            <xm:f>'C:\Users\asamanye\Desktop\Ebenezer August folder\QRV readings\[trenton.xlsx]Reference'!#REF!</xm:f>
          </x14:formula1>
          <xm:sqref>B15:D15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8"/>
  <sheetViews>
    <sheetView zoomScale="91" zoomScaleNormal="91" workbookViewId="0">
      <selection activeCell="A29" sqref="A29"/>
    </sheetView>
  </sheetViews>
  <sheetFormatPr defaultRowHeight="15" x14ac:dyDescent="0.25"/>
  <cols>
    <col min="1" max="1" width="41.5703125" style="47" customWidth="1"/>
    <col min="2" max="2" width="17.42578125" style="47" customWidth="1"/>
    <col min="3" max="3" width="18" style="47" customWidth="1"/>
    <col min="4" max="4" width="21.28515625" style="47" customWidth="1"/>
    <col min="5" max="5" width="26.7109375" style="47" customWidth="1"/>
    <col min="6" max="6" width="29.5703125" style="47" customWidth="1"/>
    <col min="7" max="7" width="8" style="47" customWidth="1"/>
    <col min="8" max="8" width="38.28515625" style="47" customWidth="1"/>
    <col min="9" max="9" width="25.5703125" style="47" customWidth="1"/>
    <col min="10" max="10" width="11.7109375" style="47" customWidth="1"/>
    <col min="11" max="11" width="16.42578125" style="47" customWidth="1"/>
    <col min="12" max="12" width="9.7109375" style="47" customWidth="1"/>
    <col min="13" max="14" width="9.140625" style="47"/>
    <col min="15" max="15" width="6.5703125" style="47" customWidth="1"/>
    <col min="16" max="18" width="9.140625" style="47"/>
    <col min="19" max="19" width="13.85546875" style="47" customWidth="1"/>
    <col min="20" max="16384" width="9.140625" style="47"/>
  </cols>
  <sheetData>
    <row r="1" spans="1:14" ht="15.75" thickBot="1" x14ac:dyDescent="0.3"/>
    <row r="2" spans="1:14" ht="15.75" thickBot="1" x14ac:dyDescent="0.3">
      <c r="A2" s="1150" t="s">
        <v>42</v>
      </c>
      <c r="B2" s="1151"/>
      <c r="C2" s="1151"/>
      <c r="D2" s="1152"/>
    </row>
    <row r="3" spans="1:14" ht="21.75" customHeight="1" x14ac:dyDescent="0.25">
      <c r="A3" s="1163" t="s">
        <v>43</v>
      </c>
      <c r="B3" s="1164"/>
      <c r="C3" s="1165"/>
      <c r="D3" s="454"/>
    </row>
    <row r="4" spans="1:14" x14ac:dyDescent="0.25">
      <c r="A4" s="1166" t="s">
        <v>413</v>
      </c>
      <c r="B4" s="1167"/>
      <c r="C4" s="1168"/>
      <c r="D4" s="455"/>
    </row>
    <row r="5" spans="1:14" ht="15.75" thickBot="1" x14ac:dyDescent="0.3">
      <c r="A5" s="1169" t="s">
        <v>70</v>
      </c>
      <c r="B5" s="1170"/>
      <c r="C5" s="1171"/>
      <c r="D5" s="456"/>
      <c r="F5" s="94"/>
      <c r="G5" s="94"/>
      <c r="H5" s="94"/>
      <c r="I5" s="94"/>
      <c r="J5" s="94"/>
      <c r="K5" s="94"/>
      <c r="L5" s="94"/>
      <c r="M5" s="94"/>
      <c r="N5" s="94"/>
    </row>
    <row r="6" spans="1:14" ht="15.75" thickBot="1" x14ac:dyDescent="0.3">
      <c r="A6" s="453"/>
      <c r="B6" s="453"/>
      <c r="C6" s="453"/>
      <c r="D6" s="453"/>
      <c r="F6" s="94"/>
      <c r="G6" s="94"/>
      <c r="H6" s="94"/>
      <c r="I6" s="94"/>
      <c r="J6" s="94"/>
      <c r="K6" s="94"/>
      <c r="L6" s="94"/>
      <c r="M6" s="94"/>
      <c r="N6" s="94"/>
    </row>
    <row r="7" spans="1:14" ht="15.75" thickBot="1" x14ac:dyDescent="0.3">
      <c r="A7" s="1175" t="s">
        <v>464</v>
      </c>
      <c r="B7" s="1176"/>
      <c r="C7" s="1176"/>
      <c r="D7" s="1177"/>
    </row>
    <row r="8" spans="1:14" x14ac:dyDescent="0.25">
      <c r="A8" s="1178" t="s">
        <v>31</v>
      </c>
      <c r="B8" s="1179"/>
      <c r="C8" s="1180"/>
      <c r="D8" s="457"/>
    </row>
    <row r="10" spans="1:14" ht="15.75" thickBot="1" x14ac:dyDescent="0.3">
      <c r="F10" s="94"/>
      <c r="G10" s="94"/>
      <c r="L10" s="94"/>
      <c r="M10" s="94"/>
      <c r="N10" s="94"/>
    </row>
    <row r="11" spans="1:14" ht="16.5" customHeight="1" thickBot="1" x14ac:dyDescent="0.3">
      <c r="A11" s="1107" t="s">
        <v>514</v>
      </c>
      <c r="B11" s="1108"/>
      <c r="C11" s="12"/>
      <c r="D11" s="12"/>
      <c r="F11" s="94"/>
      <c r="G11" s="94"/>
      <c r="L11" s="94"/>
      <c r="M11" s="94"/>
      <c r="N11" s="94"/>
    </row>
    <row r="12" spans="1:14" ht="17.25" customHeight="1" x14ac:dyDescent="0.25">
      <c r="A12" s="563" t="s">
        <v>573</v>
      </c>
      <c r="B12" s="564"/>
      <c r="C12" s="447"/>
      <c r="D12" s="12"/>
      <c r="E12" s="48" t="s">
        <v>1</v>
      </c>
      <c r="F12" s="94"/>
      <c r="G12" s="94"/>
      <c r="L12" s="94"/>
      <c r="M12" s="94"/>
      <c r="N12" s="94"/>
    </row>
    <row r="13" spans="1:14" x14ac:dyDescent="0.25">
      <c r="A13" s="565" t="s">
        <v>515</v>
      </c>
      <c r="B13" s="566" t="s">
        <v>510</v>
      </c>
      <c r="C13" s="566" t="s">
        <v>510</v>
      </c>
      <c r="D13" s="566" t="s">
        <v>510</v>
      </c>
      <c r="E13" s="48"/>
      <c r="F13" s="94"/>
      <c r="G13" s="94"/>
      <c r="L13" s="94"/>
      <c r="M13" s="94"/>
      <c r="N13" s="94"/>
    </row>
    <row r="14" spans="1:14" ht="16.5" customHeight="1" x14ac:dyDescent="0.25">
      <c r="A14" s="565" t="s">
        <v>516</v>
      </c>
      <c r="B14" s="566"/>
      <c r="C14" s="566"/>
      <c r="D14" s="566"/>
      <c r="E14" s="48" t="s">
        <v>163</v>
      </c>
      <c r="F14" s="94"/>
      <c r="G14" s="94"/>
      <c r="L14" s="94"/>
      <c r="M14" s="94"/>
      <c r="N14" s="94"/>
    </row>
    <row r="15" spans="1:14" ht="18.75" customHeight="1" x14ac:dyDescent="0.25">
      <c r="A15" s="565" t="s">
        <v>224</v>
      </c>
      <c r="B15" s="566" t="s">
        <v>517</v>
      </c>
      <c r="C15" s="566" t="s">
        <v>517</v>
      </c>
      <c r="D15" s="566" t="s">
        <v>517</v>
      </c>
      <c r="F15" s="94"/>
      <c r="G15" s="94"/>
      <c r="L15" s="94"/>
      <c r="M15" s="94"/>
      <c r="N15" s="94"/>
    </row>
    <row r="16" spans="1:14" x14ac:dyDescent="0.25">
      <c r="A16" s="565" t="s">
        <v>574</v>
      </c>
      <c r="B16" s="566"/>
      <c r="C16" s="567"/>
      <c r="D16" s="568"/>
      <c r="F16" s="94"/>
      <c r="G16" s="94"/>
      <c r="L16" s="94"/>
      <c r="M16" s="94"/>
      <c r="N16" s="94"/>
    </row>
    <row r="17" spans="1:14" ht="15.75" thickBot="1" x14ac:dyDescent="0.3">
      <c r="A17" s="565" t="s">
        <v>575</v>
      </c>
      <c r="B17" s="569"/>
      <c r="C17" s="570"/>
      <c r="D17" s="571"/>
      <c r="F17" s="94"/>
      <c r="G17" s="94"/>
      <c r="L17" s="94"/>
      <c r="M17" s="94"/>
      <c r="N17" s="94"/>
    </row>
    <row r="18" spans="1:14" x14ac:dyDescent="0.25">
      <c r="A18" s="565" t="s">
        <v>518</v>
      </c>
      <c r="B18" s="572">
        <f>SUM(B16:D16)</f>
        <v>0</v>
      </c>
      <c r="C18" s="447"/>
      <c r="D18" s="549"/>
    </row>
    <row r="19" spans="1:14" x14ac:dyDescent="0.25">
      <c r="A19" s="565" t="s">
        <v>519</v>
      </c>
      <c r="B19" s="572">
        <f>SUM(B17:D17)</f>
        <v>0</v>
      </c>
      <c r="C19" s="447"/>
      <c r="D19" s="549"/>
    </row>
    <row r="20" spans="1:14" x14ac:dyDescent="0.25">
      <c r="A20" s="573" t="s">
        <v>576</v>
      </c>
      <c r="B20" s="574"/>
      <c r="C20" s="447"/>
      <c r="D20" s="12"/>
    </row>
    <row r="21" spans="1:14" ht="15.75" thickBot="1" x14ac:dyDescent="0.3">
      <c r="A21" s="188" t="s">
        <v>348</v>
      </c>
      <c r="B21" s="575">
        <f>B19-B20</f>
        <v>0</v>
      </c>
      <c r="C21" s="12"/>
      <c r="D21" s="12"/>
    </row>
    <row r="22" spans="1:14" ht="15.75" thickBot="1" x14ac:dyDescent="0.3">
      <c r="A22" s="49"/>
      <c r="B22" s="49"/>
      <c r="C22" s="49"/>
      <c r="D22" s="14"/>
    </row>
    <row r="23" spans="1:14" ht="17.25" customHeight="1" thickBot="1" x14ac:dyDescent="0.35">
      <c r="A23" s="1156" t="s">
        <v>465</v>
      </c>
      <c r="B23" s="1157"/>
      <c r="C23" s="1157"/>
      <c r="D23" s="1157"/>
      <c r="E23" s="1158"/>
    </row>
    <row r="24" spans="1:14" x14ac:dyDescent="0.25">
      <c r="A24" s="1172" t="s">
        <v>246</v>
      </c>
      <c r="B24" s="1173"/>
      <c r="C24" s="1173"/>
      <c r="D24" s="1174"/>
      <c r="E24" s="451"/>
    </row>
    <row r="25" spans="1:14" x14ac:dyDescent="0.25">
      <c r="A25" s="1153" t="s">
        <v>245</v>
      </c>
      <c r="B25" s="1154"/>
      <c r="C25" s="1154"/>
      <c r="D25" s="1155"/>
      <c r="E25" s="452"/>
    </row>
    <row r="26" spans="1:14" ht="15.75" thickBot="1" x14ac:dyDescent="0.3">
      <c r="A26" s="1160" t="s">
        <v>255</v>
      </c>
      <c r="B26" s="1161"/>
      <c r="C26" s="1161"/>
      <c r="D26" s="1162"/>
      <c r="E26" s="298">
        <f>(E24*44/100)+(E25*44/105.99)</f>
        <v>0</v>
      </c>
    </row>
    <row r="27" spans="1:14" x14ac:dyDescent="0.25">
      <c r="A27" s="1159"/>
      <c r="B27" s="1154"/>
      <c r="C27" s="1154"/>
      <c r="D27" s="15"/>
    </row>
    <row r="46" spans="1:5" ht="25.5" customHeight="1" x14ac:dyDescent="0.25"/>
    <row r="48" spans="1:5" x14ac:dyDescent="0.25">
      <c r="A48" s="22"/>
      <c r="B48" s="22"/>
      <c r="C48" s="22"/>
      <c r="D48" s="22"/>
      <c r="E48" s="8"/>
    </row>
  </sheetData>
  <sheetProtection sheet="1" objects="1" scenarios="1" insertColumns="0" insertRows="0"/>
  <mergeCells count="12">
    <mergeCell ref="A11:B11"/>
    <mergeCell ref="A2:D2"/>
    <mergeCell ref="A25:D25"/>
    <mergeCell ref="A23:E23"/>
    <mergeCell ref="A27:C27"/>
    <mergeCell ref="A26:D26"/>
    <mergeCell ref="A3:C3"/>
    <mergeCell ref="A4:C4"/>
    <mergeCell ref="A5:C5"/>
    <mergeCell ref="A24:D24"/>
    <mergeCell ref="A7:D7"/>
    <mergeCell ref="A8:C8"/>
  </mergeCells>
  <pageMargins left="0.7" right="0.7" top="0.75" bottom="0.75" header="0.3" footer="0.3"/>
  <pageSetup paperSize="8" scale="8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Reference!$A$53:$A$55</xm:f>
          </x14:formula1>
          <xm:sqref>B13:D13</xm:sqref>
        </x14:dataValidation>
        <x14:dataValidation type="list" allowBlank="1" showInputMessage="1" showErrorMessage="1" xr:uid="{00000000-0002-0000-0500-000002000000}">
          <x14:formula1>
            <xm:f>Reference!$A$57:$A$60</xm:f>
          </x14:formula1>
          <xm:sqref>B15:D15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22"/>
  <sheetViews>
    <sheetView workbookViewId="0">
      <selection activeCell="A2" sqref="A2:D2"/>
    </sheetView>
  </sheetViews>
  <sheetFormatPr defaultRowHeight="15" x14ac:dyDescent="0.25"/>
  <cols>
    <col min="1" max="1" width="21.28515625" style="7" customWidth="1"/>
    <col min="2" max="2" width="27.85546875" style="7" customWidth="1"/>
    <col min="3" max="3" width="25.28515625" style="7" customWidth="1"/>
    <col min="4" max="4" width="35" style="7" customWidth="1"/>
    <col min="5" max="5" width="25" style="7" customWidth="1"/>
    <col min="6" max="6" width="24.28515625" style="7" customWidth="1"/>
    <col min="7" max="7" width="23.28515625" style="7" customWidth="1"/>
    <col min="8" max="16384" width="9.140625" style="7"/>
  </cols>
  <sheetData>
    <row r="2" spans="1:7" ht="15.75" thickBot="1" x14ac:dyDescent="0.3">
      <c r="A2" s="1181" t="s">
        <v>469</v>
      </c>
      <c r="B2" s="1182"/>
      <c r="C2" s="1182"/>
      <c r="D2" s="1183"/>
    </row>
    <row r="3" spans="1:7" ht="15.75" thickBot="1" x14ac:dyDescent="0.3">
      <c r="A3" s="1184" t="s">
        <v>473</v>
      </c>
      <c r="B3" s="1185"/>
      <c r="C3" s="1185"/>
      <c r="D3" s="1185"/>
      <c r="E3" s="1185"/>
      <c r="F3" s="1186" t="s">
        <v>113</v>
      </c>
      <c r="G3" s="1187"/>
    </row>
    <row r="4" spans="1:7" ht="15.75" thickBot="1" x14ac:dyDescent="0.3">
      <c r="A4" s="77" t="s">
        <v>470</v>
      </c>
      <c r="B4" s="78" t="s">
        <v>471</v>
      </c>
      <c r="C4" s="78" t="s">
        <v>472</v>
      </c>
      <c r="D4" s="78" t="s">
        <v>474</v>
      </c>
      <c r="E4" s="78" t="s">
        <v>475</v>
      </c>
      <c r="F4" s="78" t="s">
        <v>476</v>
      </c>
      <c r="G4" s="79" t="s">
        <v>114</v>
      </c>
    </row>
    <row r="5" spans="1:7" x14ac:dyDescent="0.25">
      <c r="A5" s="442"/>
      <c r="B5" s="442"/>
      <c r="C5" s="442"/>
      <c r="D5" s="443"/>
      <c r="E5" s="444"/>
      <c r="F5" s="82">
        <f>D5*E5*0.6772/1000</f>
        <v>0</v>
      </c>
      <c r="G5" s="80">
        <f>F5*25</f>
        <v>0</v>
      </c>
    </row>
    <row r="6" spans="1:7" x14ac:dyDescent="0.25">
      <c r="A6" s="273"/>
      <c r="B6" s="273"/>
      <c r="C6" s="273"/>
      <c r="D6" s="445"/>
      <c r="E6" s="446"/>
      <c r="F6" s="83">
        <f>D6*E6*0.6772/1000</f>
        <v>0</v>
      </c>
      <c r="G6" s="81">
        <f>F6*25</f>
        <v>0</v>
      </c>
    </row>
    <row r="7" spans="1:7" x14ac:dyDescent="0.25">
      <c r="A7" s="273"/>
      <c r="B7" s="273"/>
      <c r="C7" s="273"/>
      <c r="D7" s="445"/>
      <c r="E7" s="446"/>
      <c r="F7" s="83">
        <f>D7*E7*0.6772/1000</f>
        <v>0</v>
      </c>
      <c r="G7" s="81">
        <f>F7*25</f>
        <v>0</v>
      </c>
    </row>
    <row r="8" spans="1:7" x14ac:dyDescent="0.25">
      <c r="A8" s="273"/>
      <c r="B8" s="273"/>
      <c r="C8" s="273"/>
      <c r="D8" s="273"/>
      <c r="E8" s="446"/>
      <c r="F8" s="83"/>
      <c r="G8" s="81"/>
    </row>
    <row r="9" spans="1:7" x14ac:dyDescent="0.25">
      <c r="A9" s="30" t="s">
        <v>112</v>
      </c>
      <c r="B9" s="38"/>
      <c r="C9" s="38"/>
      <c r="D9" s="38"/>
      <c r="E9" s="13"/>
      <c r="F9" s="83">
        <f>SUM(F5:F8)</f>
        <v>0</v>
      </c>
      <c r="G9" s="81">
        <f>SUM(G5:G8)</f>
        <v>0</v>
      </c>
    </row>
    <row r="11" spans="1:7" x14ac:dyDescent="0.25">
      <c r="A11" s="1188"/>
      <c r="B11" s="1188"/>
      <c r="C11" s="1188"/>
    </row>
    <row r="17" spans="4:4" ht="15" customHeight="1" x14ac:dyDescent="0.25"/>
    <row r="18" spans="4:4" ht="16.5" customHeight="1" x14ac:dyDescent="0.25"/>
    <row r="22" spans="4:4" x14ac:dyDescent="0.25">
      <c r="D22" s="47"/>
    </row>
  </sheetData>
  <sheetProtection sheet="1" objects="1" insertColumns="0" insertRows="0"/>
  <mergeCells count="4">
    <mergeCell ref="A2:D2"/>
    <mergeCell ref="A3:E3"/>
    <mergeCell ref="F3:G3"/>
    <mergeCell ref="A11:C1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5"/>
  <sheetViews>
    <sheetView topLeftCell="A19" zoomScale="80" zoomScaleNormal="80" workbookViewId="0">
      <selection activeCell="E11" sqref="E11:F11"/>
    </sheetView>
  </sheetViews>
  <sheetFormatPr defaultRowHeight="12.75" x14ac:dyDescent="0.2"/>
  <cols>
    <col min="1" max="1" width="52.28515625" style="25" customWidth="1"/>
    <col min="2" max="2" width="34.42578125" style="25" customWidth="1"/>
    <col min="3" max="3" width="21.140625" style="25" customWidth="1"/>
    <col min="4" max="4" width="24.42578125" style="25" customWidth="1"/>
    <col min="5" max="5" width="22.7109375" style="25" customWidth="1"/>
    <col min="6" max="6" width="23.140625" style="25" customWidth="1"/>
    <col min="7" max="7" width="20.140625" style="25" customWidth="1"/>
    <col min="8" max="8" width="27.140625" style="25" customWidth="1"/>
    <col min="9" max="10" width="30.5703125" style="25" customWidth="1"/>
    <col min="11" max="11" width="10.7109375" style="25" customWidth="1"/>
    <col min="12" max="12" width="5.85546875" style="25" customWidth="1"/>
    <col min="13" max="13" width="7.5703125" style="25" customWidth="1"/>
    <col min="14" max="14" width="9.140625" style="25"/>
    <col min="15" max="15" width="7.42578125" style="25" customWidth="1"/>
    <col min="16" max="16" width="16.28515625" style="25" customWidth="1"/>
    <col min="17" max="16384" width="9.140625" style="25"/>
  </cols>
  <sheetData>
    <row r="1" spans="1:16" x14ac:dyDescent="0.2">
      <c r="A1" s="1202" t="s">
        <v>49</v>
      </c>
      <c r="B1" s="1203"/>
      <c r="C1" s="1203"/>
      <c r="D1" s="1203"/>
      <c r="E1" s="1203"/>
      <c r="F1" s="1203"/>
      <c r="G1" s="12"/>
      <c r="H1" s="12"/>
      <c r="I1" s="12"/>
      <c r="J1" s="12"/>
      <c r="K1" s="12"/>
      <c r="L1" s="12"/>
      <c r="M1" s="12"/>
      <c r="N1" s="12"/>
      <c r="O1" s="12"/>
      <c r="P1" s="12"/>
    </row>
    <row r="2" spans="1:16" x14ac:dyDescent="0.2">
      <c r="A2" s="87"/>
      <c r="B2" s="88"/>
      <c r="C2" s="88"/>
      <c r="D2" s="88"/>
      <c r="E2" s="88"/>
      <c r="F2" s="88"/>
      <c r="G2" s="12"/>
      <c r="H2" s="12"/>
      <c r="I2" s="12"/>
      <c r="J2" s="12"/>
      <c r="K2" s="12"/>
      <c r="L2" s="12"/>
      <c r="M2" s="12"/>
      <c r="N2" s="12"/>
      <c r="O2" s="12"/>
      <c r="P2" s="12"/>
    </row>
    <row r="3" spans="1:16" ht="15" x14ac:dyDescent="0.25">
      <c r="A3" s="1207" t="s">
        <v>466</v>
      </c>
      <c r="B3" s="1208"/>
      <c r="C3" s="637" t="s">
        <v>587</v>
      </c>
      <c r="D3" s="1369" t="s">
        <v>588</v>
      </c>
      <c r="E3" s="638" t="s">
        <v>589</v>
      </c>
      <c r="F3" s="639" t="s">
        <v>590</v>
      </c>
      <c r="G3" s="640" t="s">
        <v>591</v>
      </c>
      <c r="H3" s="638" t="s">
        <v>592</v>
      </c>
      <c r="I3" s="94"/>
      <c r="J3" s="94"/>
      <c r="K3" s="128"/>
      <c r="L3" s="12"/>
      <c r="M3" s="12"/>
    </row>
    <row r="4" spans="1:16" ht="15" x14ac:dyDescent="0.25">
      <c r="A4" s="1204" t="s">
        <v>593</v>
      </c>
      <c r="B4" s="1205"/>
      <c r="C4" s="477"/>
      <c r="D4" s="272"/>
      <c r="E4" s="285"/>
      <c r="F4" s="607"/>
      <c r="G4" s="608"/>
      <c r="H4" s="285"/>
      <c r="L4" s="12"/>
      <c r="M4" s="12"/>
    </row>
    <row r="5" spans="1:16" ht="15" x14ac:dyDescent="0.25">
      <c r="A5" s="1368" t="s">
        <v>594</v>
      </c>
      <c r="B5" s="1368"/>
      <c r="C5" s="477"/>
      <c r="D5" s="447"/>
      <c r="E5" s="609"/>
      <c r="F5" s="610"/>
      <c r="G5" s="611"/>
      <c r="H5" s="609"/>
      <c r="L5" s="12"/>
      <c r="M5" s="12"/>
    </row>
    <row r="6" spans="1:16" ht="15" x14ac:dyDescent="0.25">
      <c r="A6" s="1368" t="s">
        <v>737</v>
      </c>
      <c r="B6" s="1368"/>
      <c r="C6" s="477"/>
      <c r="D6" s="447"/>
      <c r="E6" s="609"/>
      <c r="F6" s="610"/>
      <c r="G6" s="611"/>
      <c r="H6" s="609"/>
      <c r="L6" s="12"/>
      <c r="M6" s="12"/>
    </row>
    <row r="7" spans="1:16" ht="15.75" thickBot="1" x14ac:dyDescent="0.3">
      <c r="A7" s="371"/>
      <c r="B7" s="371"/>
      <c r="C7" s="8"/>
      <c r="D7" s="12"/>
      <c r="F7" s="135"/>
      <c r="G7" s="94"/>
      <c r="L7" s="12"/>
      <c r="M7" s="12"/>
    </row>
    <row r="8" spans="1:16" ht="15.75" thickBot="1" x14ac:dyDescent="0.3">
      <c r="A8" s="1107" t="s">
        <v>514</v>
      </c>
      <c r="B8" s="1108"/>
      <c r="C8" s="12"/>
      <c r="D8" s="546"/>
      <c r="E8" s="546"/>
      <c r="F8" s="8"/>
      <c r="G8" s="12"/>
      <c r="I8" s="135"/>
      <c r="J8" s="94"/>
      <c r="L8" s="128"/>
      <c r="M8" s="12"/>
      <c r="N8" s="12"/>
      <c r="O8" s="12"/>
      <c r="P8" s="12"/>
    </row>
    <row r="9" spans="1:16" ht="15" x14ac:dyDescent="0.25">
      <c r="A9" s="563" t="s">
        <v>573</v>
      </c>
      <c r="B9" s="564"/>
      <c r="C9" s="447"/>
      <c r="D9" s="546"/>
      <c r="E9" s="546"/>
      <c r="F9" s="8"/>
      <c r="G9" s="12"/>
      <c r="I9" s="135"/>
      <c r="J9" s="94"/>
      <c r="L9" s="128"/>
      <c r="M9" s="12"/>
      <c r="N9" s="12"/>
      <c r="O9" s="12"/>
      <c r="P9" s="12"/>
    </row>
    <row r="10" spans="1:16" ht="15" x14ac:dyDescent="0.25">
      <c r="A10" s="565" t="s">
        <v>515</v>
      </c>
      <c r="B10" s="566" t="s">
        <v>510</v>
      </c>
      <c r="C10" s="566" t="s">
        <v>510</v>
      </c>
      <c r="D10" s="566" t="s">
        <v>510</v>
      </c>
      <c r="E10" s="39"/>
      <c r="F10" s="39"/>
      <c r="G10" s="12"/>
      <c r="I10" s="135"/>
      <c r="J10" s="94"/>
      <c r="L10" s="128"/>
      <c r="M10" s="12"/>
      <c r="N10" s="12"/>
      <c r="O10" s="12"/>
      <c r="P10" s="12"/>
    </row>
    <row r="11" spans="1:16" ht="15" x14ac:dyDescent="0.25">
      <c r="A11" s="565" t="s">
        <v>516</v>
      </c>
      <c r="B11" s="566"/>
      <c r="C11" s="566"/>
      <c r="D11" s="566"/>
      <c r="E11" s="1206"/>
      <c r="F11" s="1206"/>
      <c r="G11" s="94"/>
      <c r="L11" s="12"/>
    </row>
    <row r="12" spans="1:16" ht="15" x14ac:dyDescent="0.25">
      <c r="A12" s="565" t="s">
        <v>224</v>
      </c>
      <c r="B12" s="566" t="s">
        <v>517</v>
      </c>
      <c r="C12" s="566" t="s">
        <v>517</v>
      </c>
      <c r="D12" s="566" t="s">
        <v>517</v>
      </c>
      <c r="E12" s="399"/>
      <c r="F12" s="400"/>
      <c r="G12" s="94"/>
      <c r="L12" s="12"/>
    </row>
    <row r="13" spans="1:16" ht="15" x14ac:dyDescent="0.25">
      <c r="A13" s="565" t="s">
        <v>574</v>
      </c>
      <c r="B13" s="566"/>
      <c r="C13" s="567"/>
      <c r="D13" s="567"/>
      <c r="E13" s="399"/>
      <c r="F13" s="400"/>
      <c r="G13" s="94"/>
      <c r="L13" s="12"/>
    </row>
    <row r="14" spans="1:16" ht="14.25" customHeight="1" thickBot="1" x14ac:dyDescent="0.3">
      <c r="A14" s="565" t="s">
        <v>575</v>
      </c>
      <c r="B14" s="569"/>
      <c r="C14" s="570"/>
      <c r="D14" s="570"/>
      <c r="E14" s="399"/>
      <c r="F14" s="400"/>
      <c r="G14" s="94"/>
      <c r="L14" s="12"/>
    </row>
    <row r="15" spans="1:16" ht="13.5" customHeight="1" x14ac:dyDescent="0.25">
      <c r="A15" s="565" t="s">
        <v>518</v>
      </c>
      <c r="B15" s="572">
        <f>SUM(K35:K35)</f>
        <v>0</v>
      </c>
      <c r="C15" s="447"/>
      <c r="E15" s="399"/>
      <c r="F15" s="400"/>
      <c r="G15" s="128"/>
      <c r="L15" s="12"/>
    </row>
    <row r="16" spans="1:16" ht="13.5" customHeight="1" x14ac:dyDescent="0.25">
      <c r="A16" s="565" t="s">
        <v>519</v>
      </c>
      <c r="B16" s="572">
        <f>SUM(K36:K36)</f>
        <v>0</v>
      </c>
      <c r="C16" s="447"/>
      <c r="E16" s="401"/>
      <c r="F16" s="400"/>
      <c r="G16" s="128"/>
      <c r="L16" s="12"/>
    </row>
    <row r="17" spans="1:17" ht="15" customHeight="1" x14ac:dyDescent="0.25">
      <c r="A17" s="573" t="s">
        <v>576</v>
      </c>
      <c r="B17" s="574"/>
      <c r="C17" s="447"/>
      <c r="E17" s="399"/>
      <c r="F17" s="400"/>
      <c r="G17" s="135"/>
    </row>
    <row r="18" spans="1:17" ht="17.25" customHeight="1" thickBot="1" x14ac:dyDescent="0.3">
      <c r="A18" s="188" t="s">
        <v>348</v>
      </c>
      <c r="B18" s="575">
        <f>B16-B17</f>
        <v>0</v>
      </c>
      <c r="C18" s="12"/>
      <c r="E18" s="399"/>
      <c r="F18" s="400"/>
      <c r="G18" s="135"/>
      <c r="H18" s="135"/>
      <c r="I18" s="135"/>
      <c r="J18" s="135"/>
      <c r="K18" s="135"/>
    </row>
    <row r="19" spans="1:17" x14ac:dyDescent="0.2">
      <c r="A19" s="12"/>
      <c r="B19" s="12"/>
      <c r="C19" s="12"/>
      <c r="D19" s="12"/>
      <c r="E19" s="12"/>
      <c r="F19" s="128"/>
      <c r="G19" s="128"/>
      <c r="H19" s="128"/>
      <c r="I19" s="128"/>
      <c r="J19" s="128"/>
      <c r="K19" s="128"/>
      <c r="L19" s="12"/>
      <c r="M19" s="12"/>
    </row>
    <row r="20" spans="1:17" ht="15.75" x14ac:dyDescent="0.25">
      <c r="A20" s="1192" t="s">
        <v>33</v>
      </c>
      <c r="B20" s="1193"/>
      <c r="C20" s="1193"/>
      <c r="D20" s="1194"/>
      <c r="E20" s="12"/>
      <c r="F20" s="128"/>
      <c r="G20" s="128"/>
      <c r="H20" s="128"/>
      <c r="I20" s="128"/>
      <c r="J20" s="128"/>
      <c r="K20" s="128"/>
      <c r="L20" s="12"/>
      <c r="M20" s="12"/>
    </row>
    <row r="21" spans="1:17" x14ac:dyDescent="0.2">
      <c r="A21" s="448" t="s">
        <v>34</v>
      </c>
      <c r="B21" s="1189"/>
      <c r="C21" s="1190"/>
      <c r="D21" s="1191"/>
      <c r="E21" s="12"/>
      <c r="F21" s="128"/>
      <c r="G21" s="128"/>
      <c r="H21" s="128"/>
      <c r="I21" s="128"/>
      <c r="J21" s="128"/>
      <c r="K21" s="128"/>
      <c r="L21" s="12"/>
      <c r="M21" s="12"/>
    </row>
    <row r="22" spans="1:17" x14ac:dyDescent="0.2">
      <c r="A22" s="448" t="s">
        <v>35</v>
      </c>
      <c r="B22" s="1189"/>
      <c r="C22" s="1190"/>
      <c r="D22" s="1191"/>
      <c r="E22" s="12"/>
      <c r="F22" s="128"/>
      <c r="G22" s="128"/>
      <c r="H22" s="128"/>
      <c r="I22" s="128"/>
      <c r="J22" s="128"/>
      <c r="K22" s="128"/>
      <c r="L22" s="12"/>
      <c r="M22" s="12"/>
    </row>
    <row r="23" spans="1:17" x14ac:dyDescent="0.2">
      <c r="A23" s="448" t="s">
        <v>36</v>
      </c>
      <c r="B23" s="1189"/>
      <c r="C23" s="1190"/>
      <c r="D23" s="1191"/>
      <c r="E23" s="12"/>
      <c r="F23" s="128"/>
      <c r="G23" s="128"/>
      <c r="H23" s="128"/>
      <c r="I23" s="128"/>
      <c r="J23" s="128"/>
      <c r="K23" s="128"/>
      <c r="L23" s="12"/>
      <c r="M23" s="12"/>
    </row>
    <row r="24" spans="1:17" x14ac:dyDescent="0.2">
      <c r="A24" s="448" t="s">
        <v>37</v>
      </c>
      <c r="B24" s="1189"/>
      <c r="C24" s="1190"/>
      <c r="D24" s="1191"/>
      <c r="E24" s="12"/>
      <c r="F24" s="128"/>
      <c r="G24" s="128"/>
      <c r="H24" s="128"/>
      <c r="I24" s="128"/>
      <c r="J24" s="128"/>
      <c r="K24" s="128"/>
      <c r="L24" s="12"/>
      <c r="M24" s="12"/>
    </row>
    <row r="25" spans="1:17" x14ac:dyDescent="0.2">
      <c r="A25" s="1189" t="s">
        <v>41</v>
      </c>
      <c r="B25" s="1190"/>
      <c r="C25" s="1190"/>
      <c r="D25" s="1191"/>
      <c r="E25" s="12"/>
      <c r="F25" s="128"/>
      <c r="G25" s="128"/>
      <c r="H25" s="128"/>
      <c r="I25" s="128"/>
      <c r="J25" s="128"/>
      <c r="K25" s="128"/>
      <c r="L25" s="12"/>
      <c r="M25" s="12"/>
    </row>
    <row r="26" spans="1:17" x14ac:dyDescent="0.2">
      <c r="A26" s="448" t="s">
        <v>38</v>
      </c>
      <c r="B26" s="1189"/>
      <c r="C26" s="1190"/>
      <c r="D26" s="1191"/>
      <c r="E26" s="12"/>
      <c r="F26" s="128"/>
      <c r="G26" s="128"/>
      <c r="H26" s="128"/>
      <c r="I26" s="128"/>
      <c r="J26" s="128"/>
      <c r="K26" s="128"/>
      <c r="L26" s="12"/>
      <c r="M26" s="12"/>
      <c r="N26" s="12"/>
      <c r="O26" s="12"/>
      <c r="P26" s="12"/>
    </row>
    <row r="27" spans="1:17" x14ac:dyDescent="0.2">
      <c r="A27" s="448" t="s">
        <v>39</v>
      </c>
      <c r="B27" s="1189"/>
      <c r="C27" s="1190"/>
      <c r="D27" s="1191"/>
      <c r="E27" s="12"/>
      <c r="F27" s="12"/>
      <c r="G27" s="12"/>
      <c r="H27" s="12"/>
      <c r="I27" s="12"/>
      <c r="J27" s="12"/>
      <c r="K27" s="12"/>
      <c r="L27" s="12"/>
      <c r="M27" s="12"/>
      <c r="N27" s="12"/>
      <c r="O27" s="12"/>
      <c r="P27" s="12"/>
    </row>
    <row r="28" spans="1:17" x14ac:dyDescent="0.2">
      <c r="A28" s="448" t="s">
        <v>40</v>
      </c>
      <c r="B28" s="1189"/>
      <c r="C28" s="1190"/>
      <c r="D28" s="1191"/>
      <c r="E28" s="12"/>
      <c r="F28" s="12"/>
      <c r="G28" s="12"/>
      <c r="H28" s="12"/>
      <c r="I28" s="12"/>
      <c r="J28" s="12"/>
      <c r="K28" s="12"/>
      <c r="L28" s="12"/>
      <c r="M28" s="12"/>
      <c r="N28" s="12"/>
      <c r="O28" s="12"/>
      <c r="P28" s="12"/>
    </row>
    <row r="29" spans="1:17" x14ac:dyDescent="0.2">
      <c r="A29" s="12"/>
      <c r="B29" s="12"/>
      <c r="C29" s="12"/>
      <c r="D29" s="12"/>
      <c r="E29" s="12"/>
      <c r="F29" s="12"/>
      <c r="G29" s="12"/>
      <c r="H29" s="12"/>
      <c r="I29" s="12"/>
      <c r="J29" s="12"/>
      <c r="K29" s="12"/>
      <c r="L29" s="12"/>
      <c r="M29" s="12"/>
      <c r="N29" s="12"/>
      <c r="O29" s="12"/>
      <c r="P29" s="12"/>
    </row>
    <row r="30" spans="1:17" ht="15.75" customHeight="1" thickBot="1" x14ac:dyDescent="0.25">
      <c r="A30" s="12"/>
      <c r="B30" s="12"/>
      <c r="C30" s="12"/>
      <c r="D30" s="12"/>
      <c r="E30" s="12"/>
      <c r="F30" s="12"/>
      <c r="G30" s="12"/>
      <c r="H30" s="12"/>
      <c r="I30" s="12"/>
      <c r="L30" s="12"/>
      <c r="M30" s="12"/>
      <c r="N30" s="12"/>
      <c r="O30" s="12"/>
      <c r="P30" s="12"/>
    </row>
    <row r="31" spans="1:17" ht="15" customHeight="1" thickBot="1" x14ac:dyDescent="0.3">
      <c r="A31" s="1199" t="s">
        <v>586</v>
      </c>
      <c r="B31" s="1200"/>
      <c r="C31" s="1200"/>
      <c r="D31" s="1200"/>
      <c r="E31" s="1201"/>
      <c r="F31" s="12"/>
      <c r="G31" s="12"/>
      <c r="H31" s="12"/>
      <c r="I31" s="12"/>
      <c r="L31" s="12"/>
      <c r="M31" s="12"/>
      <c r="N31" s="12"/>
      <c r="O31" s="12"/>
      <c r="P31" s="12"/>
    </row>
    <row r="32" spans="1:17" ht="65.25" customHeight="1" thickBot="1" x14ac:dyDescent="0.25">
      <c r="A32" s="129" t="s">
        <v>251</v>
      </c>
      <c r="B32" s="130" t="s">
        <v>252</v>
      </c>
      <c r="C32" s="130" t="s">
        <v>254</v>
      </c>
      <c r="D32" s="130" t="s">
        <v>253</v>
      </c>
      <c r="E32" s="131" t="s">
        <v>3</v>
      </c>
      <c r="F32" s="12"/>
      <c r="G32" s="12"/>
      <c r="H32" s="12"/>
      <c r="I32" s="12"/>
      <c r="L32" s="12"/>
      <c r="M32" s="12"/>
      <c r="N32" s="12"/>
      <c r="O32" s="12"/>
      <c r="P32" s="12"/>
      <c r="Q32" s="12"/>
    </row>
    <row r="33" spans="1:16" ht="15" customHeight="1" x14ac:dyDescent="0.25">
      <c r="A33" s="449" t="s">
        <v>349</v>
      </c>
      <c r="B33" s="449">
        <v>100</v>
      </c>
      <c r="C33" s="449">
        <v>1</v>
      </c>
      <c r="D33" s="598"/>
      <c r="E33" s="102">
        <f>D33*C33*44/B33</f>
        <v>0</v>
      </c>
      <c r="F33" s="12"/>
      <c r="G33" s="12"/>
      <c r="H33" s="12"/>
      <c r="I33" s="12"/>
      <c r="L33" s="12"/>
      <c r="M33" s="12"/>
      <c r="N33" s="12"/>
      <c r="O33" s="12"/>
      <c r="P33" s="12"/>
    </row>
    <row r="34" spans="1:16" ht="15" customHeight="1" x14ac:dyDescent="0.2">
      <c r="A34" s="273"/>
      <c r="B34" s="273"/>
      <c r="C34" s="273"/>
      <c r="D34" s="599"/>
      <c r="E34" s="101"/>
      <c r="F34" s="12"/>
      <c r="G34" s="12"/>
      <c r="H34" s="12"/>
      <c r="I34" s="12"/>
      <c r="L34" s="12"/>
      <c r="M34" s="12"/>
      <c r="N34" s="12"/>
      <c r="O34" s="12"/>
    </row>
    <row r="35" spans="1:16" ht="15" customHeight="1" x14ac:dyDescent="0.2">
      <c r="A35" s="285"/>
      <c r="B35" s="285"/>
      <c r="C35" s="285"/>
      <c r="D35" s="600"/>
      <c r="E35" s="101"/>
      <c r="F35" s="12"/>
      <c r="G35" s="12"/>
      <c r="H35" s="12"/>
      <c r="I35" s="12"/>
      <c r="L35" s="12"/>
      <c r="M35" s="12"/>
      <c r="N35" s="12"/>
      <c r="O35" s="12"/>
    </row>
    <row r="36" spans="1:16" ht="15" customHeight="1" thickBot="1" x14ac:dyDescent="0.25">
      <c r="A36" s="132"/>
      <c r="B36" s="23"/>
      <c r="C36" s="23"/>
      <c r="D36" s="23"/>
      <c r="E36" s="10"/>
      <c r="F36" s="110"/>
      <c r="G36" s="12"/>
      <c r="H36" s="12"/>
      <c r="I36" s="12"/>
      <c r="L36" s="12"/>
      <c r="M36" s="12"/>
      <c r="N36" s="12"/>
      <c r="O36" s="12"/>
      <c r="P36" s="12"/>
    </row>
    <row r="37" spans="1:16" ht="15" customHeight="1" thickBot="1" x14ac:dyDescent="0.25">
      <c r="A37" s="132"/>
      <c r="B37" s="23"/>
      <c r="C37" s="23"/>
      <c r="D37" s="133" t="s">
        <v>85</v>
      </c>
      <c r="E37" s="134">
        <f>SUM(E33:E35)</f>
        <v>0</v>
      </c>
      <c r="G37" s="12"/>
      <c r="H37" s="12"/>
      <c r="I37" s="12"/>
      <c r="L37" s="12"/>
      <c r="M37" s="12"/>
      <c r="N37" s="12"/>
      <c r="O37" s="12"/>
      <c r="P37" s="12"/>
    </row>
    <row r="38" spans="1:16" ht="15" customHeight="1" x14ac:dyDescent="0.2">
      <c r="A38" s="132"/>
      <c r="B38" s="23"/>
      <c r="C38" s="23"/>
      <c r="D38" s="520"/>
      <c r="E38" s="520"/>
      <c r="G38" s="12"/>
      <c r="H38" s="12"/>
      <c r="I38" s="12"/>
      <c r="L38" s="12"/>
      <c r="M38" s="12"/>
      <c r="N38" s="12"/>
      <c r="O38" s="12"/>
      <c r="P38" s="12"/>
    </row>
    <row r="39" spans="1:16" ht="15" customHeight="1" x14ac:dyDescent="0.2">
      <c r="A39" s="98"/>
      <c r="B39" s="10"/>
      <c r="C39" s="10"/>
      <c r="D39" s="84"/>
      <c r="E39" s="12"/>
      <c r="F39" s="12"/>
      <c r="G39" s="12"/>
      <c r="H39" s="12"/>
      <c r="I39" s="12"/>
      <c r="J39" s="12"/>
      <c r="K39" s="12"/>
      <c r="L39" s="12"/>
      <c r="M39" s="12"/>
      <c r="N39" s="12"/>
      <c r="O39" s="12"/>
      <c r="P39" s="12"/>
    </row>
    <row r="40" spans="1:16" ht="15" customHeight="1" x14ac:dyDescent="0.25">
      <c r="A40" s="1192" t="s">
        <v>467</v>
      </c>
      <c r="B40" s="1193"/>
      <c r="C40" s="1193"/>
      <c r="D40" s="1194"/>
      <c r="E40" s="12"/>
      <c r="F40" s="12"/>
      <c r="G40" s="12"/>
      <c r="H40" s="12"/>
      <c r="I40" s="12"/>
      <c r="J40" s="12"/>
      <c r="K40" s="12"/>
      <c r="L40" s="12"/>
      <c r="M40" s="12"/>
      <c r="N40" s="12"/>
    </row>
    <row r="41" spans="1:16" ht="15" customHeight="1" x14ac:dyDescent="0.2">
      <c r="A41" s="95" t="s">
        <v>2</v>
      </c>
      <c r="B41" s="95" t="s">
        <v>4</v>
      </c>
      <c r="C41" s="87" t="s">
        <v>29</v>
      </c>
      <c r="D41" s="96" t="s">
        <v>3</v>
      </c>
      <c r="E41" s="12"/>
      <c r="F41" s="12"/>
      <c r="G41" s="12"/>
      <c r="H41" s="12"/>
      <c r="I41" s="12"/>
      <c r="J41" s="12"/>
      <c r="K41" s="12"/>
      <c r="L41" s="12"/>
      <c r="M41" s="12"/>
    </row>
    <row r="42" spans="1:16" ht="15" customHeight="1" x14ac:dyDescent="0.2">
      <c r="A42" s="6" t="s">
        <v>172</v>
      </c>
      <c r="B42" s="284"/>
      <c r="C42" s="237">
        <v>14800</v>
      </c>
      <c r="D42" s="91">
        <f t="shared" ref="D42:D60" si="0">B42*C42</f>
        <v>0</v>
      </c>
      <c r="E42" s="12"/>
      <c r="F42" s="12"/>
      <c r="G42" s="12"/>
      <c r="H42" s="12"/>
      <c r="I42" s="12"/>
      <c r="J42" s="12"/>
      <c r="K42" s="12"/>
    </row>
    <row r="43" spans="1:16" ht="15" customHeight="1" x14ac:dyDescent="0.2">
      <c r="A43" s="6" t="s">
        <v>173</v>
      </c>
      <c r="B43" s="284"/>
      <c r="C43" s="237">
        <v>675</v>
      </c>
      <c r="D43" s="91">
        <f t="shared" si="0"/>
        <v>0</v>
      </c>
      <c r="E43" s="12"/>
      <c r="F43" s="12"/>
      <c r="G43" s="12"/>
      <c r="H43" s="12"/>
      <c r="I43" s="12"/>
      <c r="J43" s="12"/>
      <c r="K43" s="12"/>
    </row>
    <row r="44" spans="1:16" ht="15" customHeight="1" x14ac:dyDescent="0.2">
      <c r="A44" s="6" t="s">
        <v>174</v>
      </c>
      <c r="B44" s="284"/>
      <c r="C44" s="237">
        <v>92</v>
      </c>
      <c r="D44" s="91">
        <f t="shared" si="0"/>
        <v>0</v>
      </c>
      <c r="E44" s="12"/>
      <c r="F44" s="12"/>
      <c r="G44" s="12"/>
      <c r="H44" s="12"/>
      <c r="I44" s="12"/>
      <c r="J44" s="12"/>
      <c r="K44" s="12"/>
    </row>
    <row r="45" spans="1:16" ht="15.75" customHeight="1" x14ac:dyDescent="0.2">
      <c r="A45" s="6" t="s">
        <v>175</v>
      </c>
      <c r="B45" s="284"/>
      <c r="C45" s="237">
        <v>1640</v>
      </c>
      <c r="D45" s="91">
        <f t="shared" si="0"/>
        <v>0</v>
      </c>
      <c r="E45" s="12"/>
      <c r="F45" s="12"/>
      <c r="G45" s="12"/>
      <c r="H45" s="12"/>
      <c r="I45" s="12"/>
      <c r="J45" s="12"/>
      <c r="K45" s="12"/>
    </row>
    <row r="46" spans="1:16" ht="15.75" customHeight="1" x14ac:dyDescent="0.2">
      <c r="A46" s="6" t="s">
        <v>176</v>
      </c>
      <c r="B46" s="284"/>
      <c r="C46" s="237">
        <v>3500</v>
      </c>
      <c r="D46" s="91">
        <f t="shared" si="0"/>
        <v>0</v>
      </c>
      <c r="E46" s="12"/>
      <c r="F46" s="12"/>
      <c r="G46" s="12"/>
      <c r="H46" s="12"/>
      <c r="I46" s="12"/>
      <c r="J46" s="12"/>
      <c r="K46" s="12"/>
    </row>
    <row r="47" spans="1:16" ht="15.75" customHeight="1" x14ac:dyDescent="0.2">
      <c r="A47" s="6" t="s">
        <v>177</v>
      </c>
      <c r="B47" s="284"/>
      <c r="C47" s="237">
        <v>1100</v>
      </c>
      <c r="D47" s="91">
        <f t="shared" si="0"/>
        <v>0</v>
      </c>
      <c r="E47" s="12"/>
      <c r="F47" s="12"/>
      <c r="G47" s="12"/>
      <c r="H47" s="12"/>
      <c r="I47" s="12"/>
      <c r="J47" s="12"/>
      <c r="K47" s="12"/>
    </row>
    <row r="48" spans="1:16" ht="15" customHeight="1" x14ac:dyDescent="0.2">
      <c r="A48" s="6" t="s">
        <v>178</v>
      </c>
      <c r="B48" s="284"/>
      <c r="C48" s="237">
        <v>1430</v>
      </c>
      <c r="D48" s="91">
        <f t="shared" si="0"/>
        <v>0</v>
      </c>
      <c r="E48" s="12"/>
      <c r="F48" s="12"/>
      <c r="G48" s="12"/>
      <c r="H48" s="12"/>
      <c r="I48" s="12"/>
      <c r="J48" s="12"/>
      <c r="K48" s="12"/>
    </row>
    <row r="49" spans="1:11" ht="14.25" customHeight="1" x14ac:dyDescent="0.2">
      <c r="A49" s="6" t="s">
        <v>179</v>
      </c>
      <c r="B49" s="284"/>
      <c r="C49" s="237">
        <v>353</v>
      </c>
      <c r="D49" s="91">
        <f t="shared" si="0"/>
        <v>0</v>
      </c>
      <c r="E49" s="12"/>
      <c r="F49" s="12"/>
      <c r="G49" s="12"/>
      <c r="H49" s="12"/>
      <c r="I49" s="12"/>
      <c r="J49" s="12"/>
      <c r="K49" s="12"/>
    </row>
    <row r="50" spans="1:11" ht="15" customHeight="1" x14ac:dyDescent="0.2">
      <c r="A50" s="6" t="s">
        <v>180</v>
      </c>
      <c r="B50" s="284"/>
      <c r="C50" s="237">
        <v>4470</v>
      </c>
      <c r="D50" s="91">
        <f t="shared" si="0"/>
        <v>0</v>
      </c>
      <c r="E50" s="12"/>
      <c r="F50" s="12"/>
      <c r="G50" s="12"/>
      <c r="H50" s="12"/>
      <c r="I50" s="12"/>
      <c r="J50" s="12"/>
      <c r="K50" s="12"/>
    </row>
    <row r="51" spans="1:11" ht="15.75" customHeight="1" x14ac:dyDescent="0.2">
      <c r="A51" s="6" t="s">
        <v>181</v>
      </c>
      <c r="B51" s="284"/>
      <c r="C51" s="237">
        <v>53</v>
      </c>
      <c r="D51" s="91">
        <f t="shared" si="0"/>
        <v>0</v>
      </c>
      <c r="E51" s="12"/>
      <c r="F51" s="12"/>
      <c r="G51" s="12"/>
      <c r="H51" s="12"/>
      <c r="I51" s="12"/>
      <c r="J51" s="12"/>
      <c r="K51" s="12"/>
    </row>
    <row r="52" spans="1:11" ht="16.5" customHeight="1" x14ac:dyDescent="0.2">
      <c r="A52" s="6" t="s">
        <v>182</v>
      </c>
      <c r="B52" s="284"/>
      <c r="C52" s="237">
        <v>124</v>
      </c>
      <c r="D52" s="91">
        <f t="shared" si="0"/>
        <v>0</v>
      </c>
      <c r="E52" s="12"/>
      <c r="F52" s="12"/>
      <c r="G52" s="12"/>
      <c r="H52" s="12"/>
      <c r="I52" s="12"/>
      <c r="J52" s="12"/>
      <c r="K52" s="12"/>
    </row>
    <row r="53" spans="1:11" ht="15" customHeight="1" x14ac:dyDescent="0.2">
      <c r="A53" s="6" t="s">
        <v>183</v>
      </c>
      <c r="B53" s="284"/>
      <c r="C53" s="237">
        <v>12</v>
      </c>
      <c r="D53" s="91">
        <f t="shared" si="0"/>
        <v>0</v>
      </c>
      <c r="E53" s="12"/>
      <c r="F53" s="12"/>
      <c r="G53" s="12"/>
      <c r="H53" s="12"/>
      <c r="I53" s="12"/>
      <c r="J53" s="12"/>
      <c r="K53" s="12"/>
    </row>
    <row r="54" spans="1:11" ht="16.5" customHeight="1" x14ac:dyDescent="0.2">
      <c r="A54" s="6" t="s">
        <v>184</v>
      </c>
      <c r="B54" s="284"/>
      <c r="C54" s="237">
        <v>3220</v>
      </c>
      <c r="D54" s="91">
        <f t="shared" si="0"/>
        <v>0</v>
      </c>
      <c r="E54" s="12"/>
      <c r="F54" s="12"/>
      <c r="G54" s="12"/>
      <c r="H54" s="12"/>
      <c r="I54" s="12"/>
      <c r="J54" s="12"/>
      <c r="K54" s="12"/>
    </row>
    <row r="55" spans="1:11" ht="17.25" customHeight="1" x14ac:dyDescent="0.2">
      <c r="A55" s="6" t="s">
        <v>185</v>
      </c>
      <c r="B55" s="284"/>
      <c r="C55" s="237">
        <v>1340</v>
      </c>
      <c r="D55" s="91">
        <f t="shared" si="0"/>
        <v>0</v>
      </c>
      <c r="E55" s="12"/>
      <c r="F55" s="12"/>
      <c r="G55" s="12"/>
      <c r="H55" s="12"/>
      <c r="I55" s="12"/>
      <c r="J55" s="12"/>
      <c r="K55" s="12"/>
    </row>
    <row r="56" spans="1:11" ht="18" customHeight="1" x14ac:dyDescent="0.2">
      <c r="A56" s="6" t="s">
        <v>186</v>
      </c>
      <c r="B56" s="284"/>
      <c r="C56" s="237">
        <v>1370</v>
      </c>
      <c r="D56" s="91">
        <f t="shared" si="0"/>
        <v>0</v>
      </c>
      <c r="E56" s="12"/>
      <c r="F56" s="12"/>
      <c r="G56" s="12"/>
      <c r="H56" s="12"/>
      <c r="I56" s="12"/>
      <c r="J56" s="12"/>
      <c r="K56" s="12"/>
    </row>
    <row r="57" spans="1:11" ht="18" customHeight="1" x14ac:dyDescent="0.2">
      <c r="A57" s="6" t="s">
        <v>187</v>
      </c>
      <c r="B57" s="284"/>
      <c r="C57" s="237">
        <v>9810</v>
      </c>
      <c r="D57" s="91">
        <f t="shared" si="0"/>
        <v>0</v>
      </c>
      <c r="E57" s="12"/>
      <c r="F57" s="12"/>
      <c r="G57" s="12"/>
      <c r="H57" s="12"/>
      <c r="I57" s="12"/>
      <c r="J57" s="12"/>
      <c r="K57" s="12"/>
    </row>
    <row r="58" spans="1:11" ht="15" customHeight="1" x14ac:dyDescent="0.2">
      <c r="A58" s="6" t="s">
        <v>188</v>
      </c>
      <c r="B58" s="285"/>
      <c r="C58" s="237">
        <v>693</v>
      </c>
      <c r="D58" s="91">
        <f t="shared" si="0"/>
        <v>0</v>
      </c>
      <c r="E58" s="12"/>
      <c r="F58" s="12"/>
      <c r="G58" s="12"/>
      <c r="H58" s="12"/>
      <c r="I58" s="12"/>
      <c r="J58" s="12"/>
      <c r="K58" s="12"/>
    </row>
    <row r="59" spans="1:11" ht="17.25" customHeight="1" x14ac:dyDescent="0.2">
      <c r="A59" s="6" t="s">
        <v>189</v>
      </c>
      <c r="B59" s="285"/>
      <c r="C59" s="237">
        <v>1030</v>
      </c>
      <c r="D59" s="91">
        <f t="shared" si="0"/>
        <v>0</v>
      </c>
      <c r="E59" s="12"/>
      <c r="F59" s="12"/>
      <c r="G59" s="12"/>
      <c r="H59" s="12"/>
      <c r="I59" s="12"/>
      <c r="J59" s="12"/>
      <c r="K59" s="12"/>
    </row>
    <row r="60" spans="1:11" ht="15.75" customHeight="1" x14ac:dyDescent="0.2">
      <c r="A60" s="119" t="s">
        <v>190</v>
      </c>
      <c r="B60" s="450"/>
      <c r="C60" s="263">
        <v>794</v>
      </c>
      <c r="D60" s="101">
        <f t="shared" si="0"/>
        <v>0</v>
      </c>
      <c r="E60" s="12"/>
      <c r="F60" s="12"/>
      <c r="G60" s="12"/>
      <c r="H60" s="12"/>
      <c r="I60" s="12"/>
      <c r="J60" s="12"/>
      <c r="K60" s="12"/>
    </row>
    <row r="61" spans="1:11" ht="17.25" customHeight="1" x14ac:dyDescent="0.3">
      <c r="A61" s="1195" t="s">
        <v>85</v>
      </c>
      <c r="B61" s="1196"/>
      <c r="C61" s="1197"/>
      <c r="D61" s="120">
        <f>SUM(D42:D60)</f>
        <v>0</v>
      </c>
      <c r="F61" s="12"/>
      <c r="G61" s="12"/>
      <c r="H61" s="12"/>
      <c r="I61" s="12"/>
      <c r="J61" s="12"/>
      <c r="K61" s="12"/>
    </row>
    <row r="62" spans="1:11" x14ac:dyDescent="0.2">
      <c r="G62" s="12"/>
      <c r="H62" s="12"/>
      <c r="I62" s="12"/>
      <c r="J62" s="12"/>
      <c r="K62" s="12"/>
    </row>
    <row r="64" spans="1:11" ht="15.75" x14ac:dyDescent="0.25">
      <c r="A64" s="1192" t="s">
        <v>468</v>
      </c>
      <c r="B64" s="1193"/>
      <c r="C64" s="1193"/>
      <c r="D64" s="1194"/>
    </row>
    <row r="65" spans="1:5" x14ac:dyDescent="0.2">
      <c r="A65" s="28" t="s">
        <v>2</v>
      </c>
      <c r="B65" s="97" t="s">
        <v>4</v>
      </c>
      <c r="C65" s="92" t="s">
        <v>29</v>
      </c>
      <c r="D65" s="28" t="s">
        <v>3</v>
      </c>
    </row>
    <row r="66" spans="1:5" x14ac:dyDescent="0.2">
      <c r="A66" s="91" t="s">
        <v>157</v>
      </c>
      <c r="B66" s="273"/>
      <c r="C66" s="91">
        <v>22800</v>
      </c>
      <c r="D66" s="97">
        <f>C66*B66</f>
        <v>0</v>
      </c>
    </row>
    <row r="67" spans="1:5" x14ac:dyDescent="0.2">
      <c r="A67" s="90"/>
      <c r="B67" s="90"/>
      <c r="C67" s="90"/>
      <c r="D67" s="90"/>
      <c r="E67" s="12"/>
    </row>
    <row r="68" spans="1:5" x14ac:dyDescent="0.2">
      <c r="A68" s="90"/>
      <c r="B68" s="90"/>
      <c r="C68" s="90"/>
      <c r="D68" s="90"/>
      <c r="E68" s="12"/>
    </row>
    <row r="69" spans="1:5" ht="15.75" x14ac:dyDescent="0.25">
      <c r="A69" s="1198" t="s">
        <v>161</v>
      </c>
      <c r="B69" s="1198"/>
      <c r="C69" s="1198"/>
      <c r="D69" s="1198"/>
    </row>
    <row r="70" spans="1:5" x14ac:dyDescent="0.2">
      <c r="A70" s="85" t="s">
        <v>2</v>
      </c>
      <c r="B70" s="85" t="s">
        <v>4</v>
      </c>
      <c r="C70" s="85" t="s">
        <v>29</v>
      </c>
      <c r="D70" s="86" t="s">
        <v>3</v>
      </c>
    </row>
    <row r="71" spans="1:5" x14ac:dyDescent="0.2">
      <c r="A71" s="89" t="s">
        <v>191</v>
      </c>
      <c r="B71" s="272"/>
      <c r="C71" s="234">
        <v>7390</v>
      </c>
      <c r="D71" s="91">
        <f t="shared" ref="D71:D79" si="1">B71*C71</f>
        <v>0</v>
      </c>
    </row>
    <row r="72" spans="1:5" x14ac:dyDescent="0.2">
      <c r="A72" s="89" t="s">
        <v>192</v>
      </c>
      <c r="B72" s="273"/>
      <c r="C72" s="234">
        <v>12200</v>
      </c>
      <c r="D72" s="91">
        <f t="shared" si="1"/>
        <v>0</v>
      </c>
    </row>
    <row r="73" spans="1:5" x14ac:dyDescent="0.2">
      <c r="A73" s="89" t="s">
        <v>193</v>
      </c>
      <c r="B73" s="273"/>
      <c r="C73" s="234">
        <v>8830</v>
      </c>
      <c r="D73" s="91">
        <f t="shared" si="1"/>
        <v>0</v>
      </c>
    </row>
    <row r="74" spans="1:5" x14ac:dyDescent="0.2">
      <c r="A74" s="89" t="s">
        <v>194</v>
      </c>
      <c r="B74" s="273"/>
      <c r="C74" s="234">
        <v>8860</v>
      </c>
      <c r="D74" s="91">
        <f t="shared" si="1"/>
        <v>0</v>
      </c>
    </row>
    <row r="75" spans="1:5" x14ac:dyDescent="0.2">
      <c r="A75" s="89" t="s">
        <v>195</v>
      </c>
      <c r="B75" s="273"/>
      <c r="C75" s="234">
        <v>10300</v>
      </c>
      <c r="D75" s="91">
        <f t="shared" si="1"/>
        <v>0</v>
      </c>
    </row>
    <row r="76" spans="1:5" x14ac:dyDescent="0.2">
      <c r="A76" s="89" t="s">
        <v>196</v>
      </c>
      <c r="B76" s="273"/>
      <c r="C76" s="234">
        <v>9160</v>
      </c>
      <c r="D76" s="91">
        <f t="shared" si="1"/>
        <v>0</v>
      </c>
    </row>
    <row r="77" spans="1:5" x14ac:dyDescent="0.2">
      <c r="A77" s="89" t="s">
        <v>197</v>
      </c>
      <c r="B77" s="273"/>
      <c r="C77" s="234">
        <v>9300</v>
      </c>
      <c r="D77" s="91">
        <f t="shared" si="1"/>
        <v>0</v>
      </c>
    </row>
    <row r="78" spans="1:5" x14ac:dyDescent="0.2">
      <c r="A78" s="89" t="s">
        <v>198</v>
      </c>
      <c r="B78" s="273"/>
      <c r="C78" s="234">
        <v>7500</v>
      </c>
      <c r="D78" s="91">
        <f t="shared" si="1"/>
        <v>0</v>
      </c>
    </row>
    <row r="79" spans="1:5" x14ac:dyDescent="0.2">
      <c r="A79" s="89" t="s">
        <v>199</v>
      </c>
      <c r="B79" s="273"/>
      <c r="C79" s="234">
        <v>17340</v>
      </c>
      <c r="D79" s="91">
        <f t="shared" si="1"/>
        <v>0</v>
      </c>
    </row>
    <row r="80" spans="1:5" s="121" customFormat="1" ht="18.75" x14ac:dyDescent="0.3">
      <c r="A80" s="1195" t="s">
        <v>85</v>
      </c>
      <c r="B80" s="1196"/>
      <c r="C80" s="1197"/>
      <c r="D80" s="120">
        <f>SUM(D71:D79)</f>
        <v>0</v>
      </c>
    </row>
    <row r="90" ht="15.75" customHeight="1" x14ac:dyDescent="0.2"/>
    <row r="91" ht="204.75" customHeight="1" x14ac:dyDescent="0.2"/>
    <row r="92" ht="15.75" customHeight="1" x14ac:dyDescent="0.2"/>
    <row r="93" ht="12" customHeight="1" x14ac:dyDescent="0.2"/>
    <row r="96" ht="15.75" customHeight="1" x14ac:dyDescent="0.2"/>
    <row r="98" ht="12.75" customHeight="1" x14ac:dyDescent="0.2"/>
    <row r="99" ht="12.75" customHeight="1" x14ac:dyDescent="0.2"/>
    <row r="105" ht="152.25" customHeight="1" x14ac:dyDescent="0.2"/>
    <row r="115" spans="1:16" s="528" customFormat="1" ht="86.25" customHeight="1" x14ac:dyDescent="0.2">
      <c r="A115" s="25"/>
      <c r="B115" s="25"/>
      <c r="C115" s="25"/>
      <c r="D115" s="25"/>
      <c r="E115" s="25"/>
      <c r="F115" s="25"/>
      <c r="G115" s="25"/>
      <c r="H115" s="25"/>
      <c r="I115" s="25"/>
      <c r="J115" s="25"/>
      <c r="K115" s="527"/>
      <c r="L115" s="527"/>
      <c r="M115" s="527"/>
      <c r="N115" s="527"/>
      <c r="O115" s="527"/>
      <c r="P115" s="527"/>
    </row>
  </sheetData>
  <sheetProtection insertColumns="0" insertRows="0"/>
  <mergeCells count="22">
    <mergeCell ref="A1:F1"/>
    <mergeCell ref="A4:B4"/>
    <mergeCell ref="A5:B5"/>
    <mergeCell ref="E11:F11"/>
    <mergeCell ref="A8:B8"/>
    <mergeCell ref="A3:B3"/>
    <mergeCell ref="A6:B6"/>
    <mergeCell ref="A80:C80"/>
    <mergeCell ref="B27:D27"/>
    <mergeCell ref="B28:D28"/>
    <mergeCell ref="A40:D40"/>
    <mergeCell ref="A69:D69"/>
    <mergeCell ref="A64:D64"/>
    <mergeCell ref="A61:C61"/>
    <mergeCell ref="A31:E31"/>
    <mergeCell ref="A25:D25"/>
    <mergeCell ref="B26:D26"/>
    <mergeCell ref="A20:D20"/>
    <mergeCell ref="B21:D21"/>
    <mergeCell ref="B22:D22"/>
    <mergeCell ref="B23:D23"/>
    <mergeCell ref="B24:D24"/>
  </mergeCells>
  <dataValidations count="3">
    <dataValidation type="list" allowBlank="1" showInputMessage="1" showErrorMessage="1" sqref="F15" xr:uid="{00000000-0002-0000-0600-000000000000}">
      <formula1>#REF!</formula1>
    </dataValidation>
    <dataValidation type="list" allowBlank="1" showInputMessage="1" showErrorMessage="1" sqref="F14" xr:uid="{00000000-0002-0000-0600-000001000000}">
      <formula1>$A$57:$A$59</formula1>
    </dataValidation>
    <dataValidation type="list" allowBlank="1" showInputMessage="1" showErrorMessage="1" sqref="F12" xr:uid="{00000000-0002-0000-0600-000002000000}">
      <formula1>$A$54:$A$55</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4000000}">
          <x14:formula1>
            <xm:f>Reference!$A$57:$A$60</xm:f>
          </x14:formula1>
          <xm:sqref>B12:D12</xm:sqref>
        </x14:dataValidation>
        <x14:dataValidation type="list" allowBlank="1" showInputMessage="1" showErrorMessage="1" xr:uid="{00000000-0002-0000-0600-000005000000}">
          <x14:formula1>
            <xm:f>Reference!$A$53:$A$55</xm:f>
          </x14:formula1>
          <xm:sqref>B10:D10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B111"/>
  <sheetViews>
    <sheetView tabSelected="1" topLeftCell="A7" zoomScale="70" zoomScaleNormal="70" workbookViewId="0">
      <selection activeCell="B25" sqref="B25"/>
    </sheetView>
  </sheetViews>
  <sheetFormatPr defaultRowHeight="15" x14ac:dyDescent="0.25"/>
  <cols>
    <col min="1" max="1" width="30.28515625" style="39" customWidth="1"/>
    <col min="2" max="2" width="22.42578125" style="39" customWidth="1"/>
    <col min="3" max="3" width="22.5703125" style="39" customWidth="1"/>
    <col min="4" max="4" width="31.5703125" style="39" customWidth="1"/>
    <col min="5" max="5" width="24.85546875" style="39" customWidth="1"/>
    <col min="6" max="6" width="23.28515625" style="39" customWidth="1"/>
    <col min="7" max="7" width="21.7109375" style="39" customWidth="1"/>
    <col min="8" max="8" width="24.28515625" style="39" customWidth="1"/>
    <col min="9" max="9" width="27.85546875" style="39" customWidth="1"/>
    <col min="10" max="10" width="28.5703125" style="39" customWidth="1"/>
    <col min="11" max="11" width="29.42578125" style="39" customWidth="1"/>
    <col min="12" max="12" width="25.5703125" style="39" customWidth="1"/>
    <col min="13" max="13" width="21.42578125" style="39" customWidth="1"/>
    <col min="14" max="14" width="18.5703125" style="39" customWidth="1"/>
    <col min="15" max="15" width="15.7109375" style="39" customWidth="1"/>
    <col min="16" max="16" width="19.5703125" style="39" customWidth="1"/>
    <col min="17" max="17" width="17.28515625" style="39" customWidth="1"/>
    <col min="18" max="18" width="19.28515625" style="39" customWidth="1"/>
    <col min="19" max="19" width="18.85546875" style="39" customWidth="1"/>
    <col min="20" max="20" width="20.5703125" style="39" customWidth="1"/>
    <col min="21" max="21" width="21.28515625" style="39" customWidth="1"/>
    <col min="22" max="22" width="20.5703125" style="39" customWidth="1"/>
    <col min="23" max="23" width="26.140625" style="39" customWidth="1"/>
    <col min="24" max="24" width="19.5703125" style="39" customWidth="1"/>
    <col min="25" max="25" width="21" style="39" customWidth="1"/>
    <col min="26" max="26" width="27.85546875" style="39" customWidth="1"/>
    <col min="27" max="16384" width="9.140625" style="39"/>
  </cols>
  <sheetData>
    <row r="2" spans="1:28" ht="16.5" thickBot="1" x14ac:dyDescent="0.3">
      <c r="A2" s="646"/>
      <c r="B2" s="646"/>
      <c r="C2" s="646"/>
      <c r="D2" s="646"/>
      <c r="E2" s="646"/>
      <c r="F2" s="646"/>
      <c r="G2" s="646"/>
      <c r="H2" s="646"/>
      <c r="I2" s="646"/>
      <c r="J2" s="646"/>
      <c r="K2" s="646"/>
      <c r="L2" s="646"/>
    </row>
    <row r="3" spans="1:28" ht="15.75" x14ac:dyDescent="0.25">
      <c r="A3" s="1209" t="s">
        <v>670</v>
      </c>
      <c r="B3" s="1210"/>
      <c r="C3" s="1210"/>
      <c r="D3" s="1210"/>
      <c r="E3" s="1211"/>
      <c r="F3" s="646"/>
      <c r="G3" s="646"/>
      <c r="H3" s="646"/>
      <c r="I3" s="646"/>
      <c r="J3" s="646"/>
      <c r="K3" s="646"/>
      <c r="L3" s="646"/>
    </row>
    <row r="4" spans="1:28" ht="21" customHeight="1" x14ac:dyDescent="0.25">
      <c r="A4" s="1215" t="s">
        <v>671</v>
      </c>
      <c r="B4" s="1216"/>
      <c r="C4" s="1216"/>
      <c r="D4" s="1217"/>
      <c r="E4" s="204">
        <f>F36</f>
        <v>0</v>
      </c>
      <c r="F4" s="646"/>
      <c r="G4" s="646"/>
      <c r="H4" s="646"/>
      <c r="I4" s="646"/>
      <c r="J4" s="646"/>
      <c r="K4" s="646"/>
      <c r="L4" s="646"/>
    </row>
    <row r="5" spans="1:28" ht="18.75" customHeight="1" x14ac:dyDescent="0.25">
      <c r="A5" s="1215" t="s">
        <v>672</v>
      </c>
      <c r="B5" s="1216"/>
      <c r="C5" s="1216"/>
      <c r="D5" s="1217"/>
      <c r="E5" s="204">
        <f>E36</f>
        <v>0</v>
      </c>
      <c r="F5" s="646"/>
      <c r="G5" s="646"/>
      <c r="H5" s="646"/>
      <c r="I5" s="646"/>
      <c r="J5" s="646"/>
      <c r="K5" s="646"/>
      <c r="L5" s="646"/>
    </row>
    <row r="6" spans="1:28" ht="21" customHeight="1" thickBot="1" x14ac:dyDescent="0.3">
      <c r="A6" s="1212" t="s">
        <v>673</v>
      </c>
      <c r="B6" s="1213"/>
      <c r="C6" s="1213"/>
      <c r="D6" s="1214"/>
      <c r="E6" s="205">
        <f>C36</f>
        <v>0</v>
      </c>
      <c r="F6" s="646"/>
      <c r="G6" s="646"/>
      <c r="H6" s="646"/>
      <c r="I6" s="646"/>
      <c r="J6" s="646"/>
      <c r="K6" s="646"/>
      <c r="L6" s="646"/>
    </row>
    <row r="7" spans="1:28" ht="26.25" customHeight="1" thickBot="1" x14ac:dyDescent="0.3">
      <c r="A7" s="646"/>
      <c r="B7" s="646"/>
      <c r="C7" s="646"/>
      <c r="D7" s="646"/>
      <c r="E7" s="647"/>
      <c r="F7" s="647"/>
      <c r="G7" s="646"/>
      <c r="H7" s="646"/>
      <c r="I7" s="646"/>
      <c r="J7" s="646"/>
      <c r="K7" s="646"/>
      <c r="L7" s="646"/>
    </row>
    <row r="8" spans="1:28" ht="18.75" customHeight="1" x14ac:dyDescent="0.25">
      <c r="A8" s="1223" t="s">
        <v>464</v>
      </c>
      <c r="B8" s="1224"/>
      <c r="C8" s="1224"/>
      <c r="D8" s="1225"/>
      <c r="E8" s="647"/>
      <c r="F8" s="647"/>
      <c r="G8" s="647"/>
      <c r="H8" s="647"/>
      <c r="I8" s="646"/>
      <c r="J8" s="646"/>
      <c r="K8" s="646"/>
      <c r="L8" s="646"/>
    </row>
    <row r="9" spans="1:28" ht="30.75" customHeight="1" thickBot="1" x14ac:dyDescent="0.3">
      <c r="A9" s="1226" t="s">
        <v>31</v>
      </c>
      <c r="B9" s="1227"/>
      <c r="C9" s="1228"/>
      <c r="D9" s="407"/>
      <c r="E9" s="647"/>
      <c r="F9" s="647"/>
      <c r="G9" s="647"/>
      <c r="H9" s="647"/>
      <c r="I9" s="646"/>
      <c r="J9" s="646"/>
      <c r="K9" s="646"/>
      <c r="L9" s="646"/>
    </row>
    <row r="10" spans="1:28" ht="22.5" customHeight="1" thickBot="1" x14ac:dyDescent="0.3">
      <c r="A10" s="646"/>
      <c r="B10" s="646"/>
      <c r="C10" s="646"/>
      <c r="D10" s="646"/>
      <c r="E10" s="646"/>
      <c r="F10" s="646"/>
      <c r="G10" s="646"/>
      <c r="H10" s="646"/>
      <c r="I10" s="646"/>
      <c r="J10" s="646"/>
      <c r="K10" s="646"/>
      <c r="L10" s="646"/>
    </row>
    <row r="11" spans="1:28" ht="18" customHeight="1" thickBot="1" x14ac:dyDescent="0.3">
      <c r="A11" s="1229" t="s">
        <v>227</v>
      </c>
      <c r="B11" s="1230"/>
      <c r="C11" s="1230"/>
      <c r="D11" s="1230"/>
      <c r="E11" s="1230"/>
      <c r="F11" s="1230"/>
      <c r="G11" s="1230"/>
      <c r="H11" s="1230"/>
      <c r="I11" s="1231"/>
      <c r="J11" s="646"/>
      <c r="K11" s="646"/>
      <c r="L11" s="646"/>
    </row>
    <row r="12" spans="1:28" ht="99" customHeight="1" thickBot="1" x14ac:dyDescent="0.3">
      <c r="A12" s="648" t="s">
        <v>9</v>
      </c>
      <c r="B12" s="103" t="s">
        <v>6</v>
      </c>
      <c r="C12" s="103" t="s">
        <v>204</v>
      </c>
      <c r="D12" s="103" t="s">
        <v>203</v>
      </c>
      <c r="E12" s="103" t="s">
        <v>661</v>
      </c>
      <c r="F12" s="103" t="s">
        <v>662</v>
      </c>
      <c r="G12" s="103" t="s">
        <v>663</v>
      </c>
      <c r="H12" s="103" t="s">
        <v>664</v>
      </c>
      <c r="I12" s="649" t="s">
        <v>665</v>
      </c>
      <c r="J12" s="646"/>
      <c r="K12" s="238" t="s">
        <v>666</v>
      </c>
      <c r="L12" s="112"/>
      <c r="X12" s="8"/>
      <c r="Y12" s="8"/>
    </row>
    <row r="13" spans="1:28" ht="15.75" x14ac:dyDescent="0.25">
      <c r="A13" s="650" t="s">
        <v>45</v>
      </c>
      <c r="B13" s="651" t="s">
        <v>120</v>
      </c>
      <c r="C13" s="652">
        <v>0</v>
      </c>
      <c r="D13" s="652"/>
      <c r="E13" s="652"/>
      <c r="F13" s="652"/>
      <c r="G13" s="653">
        <f>(C13*D13*44/12)</f>
        <v>0</v>
      </c>
      <c r="H13" s="654">
        <f>(C13*D13*44/12)+(0.001*(25*E13+298*F13))</f>
        <v>0</v>
      </c>
      <c r="I13" s="655">
        <v>2.3610000000000002</v>
      </c>
      <c r="J13" s="646"/>
      <c r="K13" s="646"/>
      <c r="L13" s="646"/>
      <c r="Y13" s="8"/>
      <c r="Z13" s="8"/>
    </row>
    <row r="14" spans="1:28" ht="15.75" x14ac:dyDescent="0.25">
      <c r="A14" s="656" t="s">
        <v>46</v>
      </c>
      <c r="B14" s="657"/>
      <c r="C14" s="658"/>
      <c r="D14" s="658"/>
      <c r="E14" s="658"/>
      <c r="F14" s="658"/>
      <c r="G14" s="653">
        <f>(C14*D14*44/12)</f>
        <v>0</v>
      </c>
      <c r="H14" s="174">
        <f>(C14*D14*44/12)+(0.001*(25*E14+298*F14))</f>
        <v>0</v>
      </c>
      <c r="I14" s="659">
        <v>3.0070000000000001</v>
      </c>
      <c r="J14" s="646"/>
      <c r="K14" s="646"/>
      <c r="L14" s="646"/>
      <c r="Y14" s="8"/>
      <c r="Z14" s="8"/>
    </row>
    <row r="15" spans="1:28" ht="15.75" x14ac:dyDescent="0.25">
      <c r="A15" s="656" t="s">
        <v>47</v>
      </c>
      <c r="B15" s="657"/>
      <c r="C15" s="658"/>
      <c r="D15" s="658"/>
      <c r="E15" s="658"/>
      <c r="F15" s="658"/>
      <c r="G15" s="653">
        <f>(C15*D15*44/12)</f>
        <v>0</v>
      </c>
      <c r="H15" s="174">
        <f>(C15*D15*44/12)+(0.001*(25*E15+298*F15))</f>
        <v>0</v>
      </c>
      <c r="I15" s="659">
        <v>2.7349999999999999</v>
      </c>
      <c r="J15" s="646"/>
      <c r="K15" s="646"/>
      <c r="L15" s="646"/>
      <c r="AA15" s="19"/>
      <c r="AB15" s="8"/>
    </row>
    <row r="16" spans="1:28" ht="15.75" x14ac:dyDescent="0.25">
      <c r="A16" s="656" t="s">
        <v>48</v>
      </c>
      <c r="B16" s="657"/>
      <c r="C16" s="658"/>
      <c r="D16" s="658"/>
      <c r="E16" s="658"/>
      <c r="F16" s="658"/>
      <c r="G16" s="653">
        <f>(C16*D16*44/12)</f>
        <v>0</v>
      </c>
      <c r="H16" s="174">
        <f>(C16*D16*44/12)+(0.001*(25*E16+298*F16))</f>
        <v>0</v>
      </c>
      <c r="I16" s="659">
        <v>3.1459999999999999</v>
      </c>
      <c r="J16" s="646"/>
      <c r="K16" s="646"/>
      <c r="L16" s="646"/>
      <c r="AA16" s="19"/>
      <c r="AB16" s="8"/>
    </row>
    <row r="17" spans="1:28" ht="19.5" thickBot="1" x14ac:dyDescent="0.35">
      <c r="A17" s="660" t="s">
        <v>44</v>
      </c>
      <c r="B17" s="661"/>
      <c r="C17" s="662"/>
      <c r="D17" s="662"/>
      <c r="E17" s="662"/>
      <c r="F17" s="662"/>
      <c r="G17" s="653">
        <f>(C17*D17*44/12)</f>
        <v>0</v>
      </c>
      <c r="H17" s="663">
        <f>(C17*D17*44/12)+(0.001*(25*E17+298*F17))</f>
        <v>0</v>
      </c>
      <c r="I17" s="664">
        <v>1.544</v>
      </c>
      <c r="J17" s="646"/>
      <c r="K17" s="646"/>
      <c r="L17" s="646"/>
      <c r="Q17" s="100"/>
      <c r="AA17" s="19"/>
      <c r="AB17" s="8"/>
    </row>
    <row r="18" spans="1:28" ht="22.5" customHeight="1" thickBot="1" x14ac:dyDescent="0.35">
      <c r="A18" s="665"/>
      <c r="B18" s="665"/>
      <c r="C18" s="665"/>
      <c r="D18" s="665"/>
      <c r="E18" s="665"/>
      <c r="F18" s="665"/>
      <c r="G18" s="665"/>
      <c r="H18" s="665"/>
      <c r="I18" s="665"/>
      <c r="J18" s="665"/>
      <c r="K18" s="112"/>
      <c r="L18" s="47"/>
      <c r="Q18" s="100"/>
      <c r="R18" s="100"/>
    </row>
    <row r="19" spans="1:28" ht="16.5" thickBot="1" x14ac:dyDescent="0.3">
      <c r="A19" s="1199" t="s">
        <v>205</v>
      </c>
      <c r="B19" s="1200"/>
      <c r="C19" s="1200"/>
      <c r="D19" s="1200"/>
      <c r="E19" s="1200"/>
      <c r="F19" s="1200"/>
      <c r="G19" s="1200"/>
      <c r="H19" s="1200"/>
      <c r="I19" s="1200"/>
      <c r="J19" s="1201"/>
      <c r="K19" s="112"/>
      <c r="L19" s="47"/>
      <c r="Q19" s="19"/>
      <c r="R19" s="14"/>
      <c r="S19" s="14"/>
      <c r="T19" s="40"/>
      <c r="U19" s="20"/>
      <c r="V19" s="20"/>
      <c r="W19" s="20"/>
    </row>
    <row r="20" spans="1:28" ht="145.5" customHeight="1" thickBot="1" x14ac:dyDescent="0.3">
      <c r="A20" s="631" t="s">
        <v>9</v>
      </c>
      <c r="B20" s="632" t="s">
        <v>477</v>
      </c>
      <c r="C20" s="626" t="s">
        <v>646</v>
      </c>
      <c r="D20" s="626" t="s">
        <v>647</v>
      </c>
      <c r="E20" s="635" t="s">
        <v>675</v>
      </c>
      <c r="F20" s="701" t="s">
        <v>674</v>
      </c>
      <c r="G20" s="633" t="s">
        <v>648</v>
      </c>
      <c r="H20" s="634" t="s">
        <v>229</v>
      </c>
      <c r="I20" s="634" t="s">
        <v>649</v>
      </c>
      <c r="J20" s="634" t="s">
        <v>650</v>
      </c>
      <c r="K20" s="112"/>
      <c r="L20" s="47"/>
      <c r="M20" s="47"/>
      <c r="N20" s="47"/>
    </row>
    <row r="21" spans="1:28" ht="18" customHeight="1" x14ac:dyDescent="0.25">
      <c r="A21" s="666" t="s">
        <v>45</v>
      </c>
      <c r="B21" s="667"/>
      <c r="C21" s="668"/>
      <c r="D21" s="669"/>
      <c r="E21" s="672"/>
      <c r="F21" s="702"/>
      <c r="G21" s="670">
        <f>B21-C21-D21</f>
        <v>0</v>
      </c>
      <c r="H21" s="671"/>
      <c r="I21" s="670">
        <f>H21*G21</f>
        <v>0</v>
      </c>
      <c r="J21" s="670">
        <f>G21-I21</f>
        <v>0</v>
      </c>
      <c r="K21" s="646"/>
      <c r="M21" s="47"/>
      <c r="N21" s="47"/>
    </row>
    <row r="22" spans="1:28" ht="18.75" customHeight="1" x14ac:dyDescent="0.25">
      <c r="A22" s="673" t="s">
        <v>46</v>
      </c>
      <c r="B22" s="674"/>
      <c r="C22" s="675"/>
      <c r="D22" s="675"/>
      <c r="E22" s="677"/>
      <c r="F22" s="703"/>
      <c r="G22" s="670">
        <f>B22-C22-D22</f>
        <v>0</v>
      </c>
      <c r="H22" s="676"/>
      <c r="I22" s="670">
        <f>H22*G22</f>
        <v>0</v>
      </c>
      <c r="J22" s="670">
        <f>G22-I22</f>
        <v>0</v>
      </c>
      <c r="K22" s="646"/>
      <c r="M22" s="47"/>
      <c r="N22" s="47"/>
    </row>
    <row r="23" spans="1:28" ht="18" customHeight="1" x14ac:dyDescent="0.25">
      <c r="A23" s="673" t="s">
        <v>47</v>
      </c>
      <c r="B23" s="674"/>
      <c r="C23" s="675"/>
      <c r="D23" s="675"/>
      <c r="E23" s="677"/>
      <c r="F23" s="703"/>
      <c r="G23" s="670">
        <f>B23-C23-D23</f>
        <v>0</v>
      </c>
      <c r="H23" s="676"/>
      <c r="I23" s="670">
        <f>H23*G23</f>
        <v>0</v>
      </c>
      <c r="J23" s="670">
        <f>G23-I23</f>
        <v>0</v>
      </c>
      <c r="K23" s="646"/>
      <c r="M23" s="47"/>
      <c r="N23" s="47"/>
    </row>
    <row r="24" spans="1:28" ht="15" customHeight="1" x14ac:dyDescent="0.25">
      <c r="A24" s="673" t="s">
        <v>48</v>
      </c>
      <c r="B24" s="674"/>
      <c r="C24" s="675"/>
      <c r="D24" s="675"/>
      <c r="E24" s="677"/>
      <c r="F24" s="703"/>
      <c r="G24" s="670">
        <f>B24-C24-D24</f>
        <v>0</v>
      </c>
      <c r="H24" s="676"/>
      <c r="I24" s="670">
        <f>H24*G24</f>
        <v>0</v>
      </c>
      <c r="J24" s="670">
        <f>G24-I24</f>
        <v>0</v>
      </c>
      <c r="K24" s="646"/>
      <c r="M24" s="47"/>
      <c r="N24" s="47"/>
    </row>
    <row r="25" spans="1:28" ht="19.5" customHeight="1" thickBot="1" x14ac:dyDescent="0.3">
      <c r="A25" s="678" t="s">
        <v>44</v>
      </c>
      <c r="B25" s="679"/>
      <c r="C25" s="680"/>
      <c r="D25" s="680"/>
      <c r="E25" s="682"/>
      <c r="F25" s="704"/>
      <c r="G25" s="670">
        <f>B25-C25-D25</f>
        <v>0</v>
      </c>
      <c r="H25" s="681"/>
      <c r="I25" s="670">
        <f>H25*G25</f>
        <v>0</v>
      </c>
      <c r="J25" s="670">
        <f>G25-I25</f>
        <v>0</v>
      </c>
      <c r="K25" s="646"/>
      <c r="M25" s="47"/>
      <c r="N25" s="47"/>
    </row>
    <row r="26" spans="1:28" ht="19.5" customHeight="1" thickBot="1" x14ac:dyDescent="0.3">
      <c r="A26" s="683" t="s">
        <v>85</v>
      </c>
      <c r="B26" s="684">
        <f t="shared" ref="B26:I26" si="0">SUM(B21:B25)</f>
        <v>0</v>
      </c>
      <c r="C26" s="684">
        <f t="shared" si="0"/>
        <v>0</v>
      </c>
      <c r="D26" s="684">
        <f t="shared" si="0"/>
        <v>0</v>
      </c>
      <c r="E26" s="686">
        <f>SUM(E21:E25)</f>
        <v>0</v>
      </c>
      <c r="F26" s="686">
        <f>SUM(F21:F25)</f>
        <v>0</v>
      </c>
      <c r="G26" s="684">
        <f t="shared" si="0"/>
        <v>0</v>
      </c>
      <c r="H26" s="685">
        <f t="shared" si="0"/>
        <v>0</v>
      </c>
      <c r="I26" s="684">
        <f t="shared" si="0"/>
        <v>0</v>
      </c>
      <c r="J26" s="684">
        <f>SUM(J21:J25)</f>
        <v>0</v>
      </c>
      <c r="K26" s="646"/>
      <c r="M26" s="47"/>
      <c r="N26" s="47"/>
    </row>
    <row r="27" spans="1:28" ht="16.5" thickBot="1" x14ac:dyDescent="0.3">
      <c r="A27" s="113"/>
      <c r="B27" s="195"/>
      <c r="C27" s="687"/>
      <c r="D27" s="687"/>
      <c r="E27" s="687"/>
      <c r="F27" s="687"/>
      <c r="G27" s="195"/>
      <c r="H27" s="195"/>
      <c r="I27" s="646"/>
      <c r="J27" s="646"/>
      <c r="K27" s="646"/>
      <c r="M27" s="47"/>
      <c r="N27" s="47"/>
    </row>
    <row r="28" spans="1:28" ht="18.75" customHeight="1" thickBot="1" x14ac:dyDescent="0.3">
      <c r="A28" s="1199" t="s">
        <v>230</v>
      </c>
      <c r="B28" s="1200"/>
      <c r="C28" s="1200"/>
      <c r="D28" s="1200"/>
      <c r="E28" s="1200"/>
      <c r="F28" s="1201"/>
      <c r="G28" s="646"/>
      <c r="H28" s="646"/>
      <c r="I28" s="646"/>
      <c r="J28" s="646"/>
      <c r="K28" s="646"/>
      <c r="L28" s="47"/>
      <c r="M28" s="47"/>
    </row>
    <row r="29" spans="1:28" ht="16.5" customHeight="1" thickBot="1" x14ac:dyDescent="0.3">
      <c r="A29" s="706"/>
      <c r="B29" s="1199" t="s">
        <v>478</v>
      </c>
      <c r="C29" s="1200"/>
      <c r="D29" s="1200"/>
      <c r="E29" s="1200"/>
      <c r="F29" s="1201"/>
      <c r="G29" s="646"/>
      <c r="H29" s="646"/>
      <c r="I29" s="646"/>
      <c r="J29" s="646"/>
      <c r="K29" s="112"/>
      <c r="L29" s="112"/>
      <c r="M29" s="47"/>
      <c r="N29" s="47"/>
    </row>
    <row r="30" spans="1:28" ht="151.5" customHeight="1" thickBot="1" x14ac:dyDescent="0.3">
      <c r="A30" s="631" t="s">
        <v>9</v>
      </c>
      <c r="B30" s="688" t="s">
        <v>669</v>
      </c>
      <c r="C30" s="103" t="s">
        <v>667</v>
      </c>
      <c r="D30" s="689" t="s">
        <v>202</v>
      </c>
      <c r="E30" s="690" t="s">
        <v>668</v>
      </c>
      <c r="F30" s="705" t="s">
        <v>241</v>
      </c>
      <c r="G30" s="646"/>
      <c r="H30" s="373"/>
      <c r="I30" s="646"/>
      <c r="J30" s="646"/>
      <c r="K30" s="112"/>
      <c r="L30" s="112"/>
      <c r="M30" s="47"/>
      <c r="N30" s="47"/>
    </row>
    <row r="31" spans="1:28" ht="18.75" customHeight="1" x14ac:dyDescent="0.25">
      <c r="A31" s="666" t="s">
        <v>45</v>
      </c>
      <c r="B31" s="691">
        <f>J21*I13</f>
        <v>0</v>
      </c>
      <c r="C31" s="692">
        <f>E21*I13</f>
        <v>0</v>
      </c>
      <c r="D31" s="693"/>
      <c r="E31" s="694">
        <f>D31*J21*I13</f>
        <v>0</v>
      </c>
      <c r="F31" s="695">
        <f>B31-C31-E31</f>
        <v>0</v>
      </c>
      <c r="G31" s="646"/>
      <c r="H31" s="646"/>
      <c r="I31" s="646"/>
      <c r="J31" s="646"/>
      <c r="K31" s="646"/>
      <c r="L31" s="646"/>
    </row>
    <row r="32" spans="1:28" ht="15.75" x14ac:dyDescent="0.25">
      <c r="A32" s="673" t="s">
        <v>46</v>
      </c>
      <c r="B32" s="691">
        <f t="shared" ref="B32:B35" si="1">J22*I14</f>
        <v>0</v>
      </c>
      <c r="C32" s="692">
        <f>E22*I14</f>
        <v>0</v>
      </c>
      <c r="D32" s="676"/>
      <c r="E32" s="694">
        <f>D32*J22*I14</f>
        <v>0</v>
      </c>
      <c r="F32" s="695">
        <f>B32-C32-E32</f>
        <v>0</v>
      </c>
      <c r="G32" s="646"/>
      <c r="H32" s="646"/>
      <c r="I32" s="646"/>
      <c r="J32" s="646"/>
      <c r="K32" s="646"/>
      <c r="L32" s="646"/>
    </row>
    <row r="33" spans="1:12" ht="15.75" x14ac:dyDescent="0.25">
      <c r="A33" s="673" t="s">
        <v>47</v>
      </c>
      <c r="B33" s="691">
        <f t="shared" si="1"/>
        <v>0</v>
      </c>
      <c r="C33" s="692">
        <f>E23*I15</f>
        <v>0</v>
      </c>
      <c r="D33" s="676"/>
      <c r="E33" s="694">
        <f>D33*J23*I15</f>
        <v>0</v>
      </c>
      <c r="F33" s="695">
        <f>B33-C33-E33</f>
        <v>0</v>
      </c>
      <c r="G33" s="646"/>
      <c r="H33" s="646"/>
      <c r="I33" s="646"/>
      <c r="J33" s="646"/>
      <c r="K33" s="646"/>
      <c r="L33" s="646"/>
    </row>
    <row r="34" spans="1:12" ht="15.75" x14ac:dyDescent="0.25">
      <c r="A34" s="673" t="s">
        <v>48</v>
      </c>
      <c r="B34" s="691">
        <f t="shared" si="1"/>
        <v>0</v>
      </c>
      <c r="C34" s="692">
        <f>E24*I16</f>
        <v>0</v>
      </c>
      <c r="D34" s="676"/>
      <c r="E34" s="694">
        <f>D34*J24*I16</f>
        <v>0</v>
      </c>
      <c r="F34" s="695">
        <f>B34-C34-E34</f>
        <v>0</v>
      </c>
      <c r="G34" s="646"/>
      <c r="H34" s="646"/>
      <c r="I34" s="646"/>
      <c r="J34" s="646"/>
      <c r="K34" s="646"/>
      <c r="L34" s="646"/>
    </row>
    <row r="35" spans="1:12" ht="16.5" thickBot="1" x14ac:dyDescent="0.3">
      <c r="A35" s="673" t="s">
        <v>44</v>
      </c>
      <c r="B35" s="691">
        <f t="shared" si="1"/>
        <v>0</v>
      </c>
      <c r="C35" s="692">
        <f>E25*I17</f>
        <v>0</v>
      </c>
      <c r="D35" s="681"/>
      <c r="E35" s="694">
        <f>D35*J25*I17</f>
        <v>0</v>
      </c>
      <c r="F35" s="695">
        <f>B35-C35-E35</f>
        <v>0</v>
      </c>
      <c r="G35" s="646"/>
      <c r="H35" s="646"/>
      <c r="I35" s="646"/>
      <c r="J35" s="646"/>
      <c r="K35" s="646"/>
      <c r="L35" s="646"/>
    </row>
    <row r="36" spans="1:12" ht="18.75" customHeight="1" thickBot="1" x14ac:dyDescent="0.3">
      <c r="A36" s="707" t="s">
        <v>85</v>
      </c>
      <c r="B36" s="696">
        <f>SUM(B31:B35)</f>
        <v>0</v>
      </c>
      <c r="C36" s="697">
        <f>SUM(C31:C35)</f>
        <v>0</v>
      </c>
      <c r="D36" s="698"/>
      <c r="E36" s="699">
        <f>SUM(E31:E35)</f>
        <v>0</v>
      </c>
      <c r="F36" s="700">
        <f>SUM(F31:F35)</f>
        <v>0</v>
      </c>
      <c r="G36" s="646"/>
      <c r="H36" s="646"/>
      <c r="I36" s="646"/>
      <c r="J36" s="646"/>
      <c r="K36" s="646"/>
      <c r="L36" s="646"/>
    </row>
    <row r="37" spans="1:12" x14ac:dyDescent="0.25">
      <c r="G37" s="47"/>
      <c r="H37" s="47"/>
      <c r="I37" s="47"/>
    </row>
    <row r="41" spans="1:12" ht="19.5" customHeight="1" x14ac:dyDescent="0.25"/>
    <row r="42" spans="1:12" ht="30" customHeight="1" x14ac:dyDescent="0.25"/>
    <row r="43" spans="1:12" ht="21.75" customHeight="1" x14ac:dyDescent="0.25"/>
    <row r="44" spans="1:12" ht="21.75" customHeight="1" x14ac:dyDescent="0.25"/>
    <row r="52" ht="33.75" customHeight="1" x14ac:dyDescent="0.25"/>
    <row r="58" ht="18.75" customHeight="1" x14ac:dyDescent="0.25"/>
    <row r="59" ht="18" customHeight="1" x14ac:dyDescent="0.25"/>
    <row r="63" ht="54.75" customHeight="1" x14ac:dyDescent="0.25"/>
    <row r="103" spans="3:5" ht="15.75" thickBot="1" x14ac:dyDescent="0.3"/>
    <row r="104" spans="3:5" ht="15.75" thickBot="1" x14ac:dyDescent="0.3">
      <c r="C104" s="1220" t="s">
        <v>118</v>
      </c>
      <c r="D104" s="1221"/>
      <c r="E104" s="1222"/>
    </row>
    <row r="105" spans="3:5" ht="45" x14ac:dyDescent="0.25">
      <c r="C105" s="41" t="s">
        <v>115</v>
      </c>
      <c r="D105" s="42" t="s">
        <v>116</v>
      </c>
      <c r="E105" s="43" t="s">
        <v>117</v>
      </c>
    </row>
    <row r="106" spans="3:5" x14ac:dyDescent="0.25">
      <c r="C106" s="21"/>
      <c r="D106" s="9"/>
      <c r="E106" s="44"/>
    </row>
    <row r="107" spans="3:5" x14ac:dyDescent="0.25">
      <c r="C107" s="21"/>
      <c r="D107" s="9"/>
      <c r="E107" s="44"/>
    </row>
    <row r="108" spans="3:5" x14ac:dyDescent="0.25">
      <c r="C108" s="21"/>
      <c r="D108" s="9"/>
      <c r="E108" s="44"/>
    </row>
    <row r="109" spans="3:5" x14ac:dyDescent="0.25">
      <c r="C109" s="21"/>
      <c r="D109" s="9"/>
      <c r="E109" s="44"/>
    </row>
    <row r="110" spans="3:5" x14ac:dyDescent="0.25">
      <c r="C110" s="21"/>
      <c r="D110" s="9"/>
      <c r="E110" s="44"/>
    </row>
    <row r="111" spans="3:5" ht="15.75" thickBot="1" x14ac:dyDescent="0.3">
      <c r="C111" s="1218" t="s">
        <v>85</v>
      </c>
      <c r="D111" s="1219"/>
      <c r="E111" s="46"/>
    </row>
  </sheetData>
  <sheetProtection sheet="1" insertColumns="0" insertRows="0"/>
  <mergeCells count="12">
    <mergeCell ref="A3:E3"/>
    <mergeCell ref="A6:D6"/>
    <mergeCell ref="A5:D5"/>
    <mergeCell ref="C111:D111"/>
    <mergeCell ref="C104:E104"/>
    <mergeCell ref="B29:F29"/>
    <mergeCell ref="A8:D8"/>
    <mergeCell ref="A4:D4"/>
    <mergeCell ref="A9:C9"/>
    <mergeCell ref="A11:I11"/>
    <mergeCell ref="A19:J19"/>
    <mergeCell ref="A28:F28"/>
  </mergeCells>
  <pageMargins left="1" right="1" top="1" bottom="1" header="0.5" footer="0.5"/>
  <pageSetup paperSize="8" scale="33"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Reference!$A$66:$A$67</xm:f>
          </x14:formula1>
          <xm:sqref>B13:B17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H79"/>
  <sheetViews>
    <sheetView zoomScale="87" zoomScaleNormal="87" workbookViewId="0">
      <selection activeCell="I13" sqref="I13"/>
    </sheetView>
  </sheetViews>
  <sheetFormatPr defaultRowHeight="15" x14ac:dyDescent="0.25"/>
  <cols>
    <col min="1" max="1" width="14.85546875" style="47" customWidth="1"/>
    <col min="2" max="2" width="13.85546875" style="47" customWidth="1"/>
    <col min="3" max="3" width="17.85546875" style="47" customWidth="1"/>
    <col min="4" max="4" width="19.28515625" style="47" customWidth="1"/>
    <col min="5" max="5" width="18.5703125" style="47" customWidth="1"/>
    <col min="6" max="6" width="17.5703125" style="47" customWidth="1"/>
    <col min="7" max="7" width="19.28515625" style="47" customWidth="1"/>
    <col min="8" max="8" width="11.7109375" style="47" customWidth="1"/>
    <col min="9" max="9" width="23.5703125" style="47" customWidth="1"/>
    <col min="10" max="10" width="18.5703125" style="47" customWidth="1"/>
    <col min="11" max="11" width="19.140625" style="47" customWidth="1"/>
    <col min="12" max="12" width="24" style="47" customWidth="1"/>
    <col min="13" max="13" width="24.7109375" style="47" customWidth="1"/>
    <col min="14" max="14" width="29.42578125" style="47" customWidth="1"/>
    <col min="15" max="15" width="26.140625" style="47" customWidth="1"/>
    <col min="16" max="16" width="3.42578125" style="47" customWidth="1"/>
    <col min="17" max="17" width="22.7109375" style="47" customWidth="1"/>
    <col min="18" max="18" width="23.28515625" style="47" customWidth="1"/>
    <col min="19" max="19" width="21.5703125" style="47" customWidth="1"/>
    <col min="20" max="20" width="21" style="47" customWidth="1"/>
    <col min="21" max="21" width="14" style="47" customWidth="1"/>
    <col min="22" max="22" width="17.140625" style="47" customWidth="1"/>
    <col min="23" max="23" width="19.140625" style="47" customWidth="1"/>
    <col min="24" max="24" width="19" style="47" customWidth="1"/>
    <col min="25" max="16384" width="9.140625" style="47"/>
  </cols>
  <sheetData>
    <row r="2" spans="1:60" ht="15.75" thickBot="1" x14ac:dyDescent="0.3"/>
    <row r="3" spans="1:60" x14ac:dyDescent="0.25">
      <c r="K3" s="1238" t="s">
        <v>464</v>
      </c>
      <c r="L3" s="1239"/>
      <c r="M3" s="1239"/>
      <c r="N3" s="1240"/>
      <c r="T3" s="1232" t="s">
        <v>509</v>
      </c>
      <c r="U3" s="1233"/>
      <c r="V3" s="1233"/>
      <c r="W3" s="1233"/>
      <c r="X3" s="1234"/>
    </row>
    <row r="4" spans="1:60" ht="30.75" customHeight="1" thickBot="1" x14ac:dyDescent="0.3">
      <c r="K4" s="1241" t="s">
        <v>31</v>
      </c>
      <c r="L4" s="1242"/>
      <c r="M4" s="1243"/>
      <c r="N4" s="425"/>
      <c r="O4" s="206"/>
      <c r="P4" s="206"/>
      <c r="Q4" s="206"/>
      <c r="R4" s="206"/>
      <c r="T4" s="1235" t="s">
        <v>350</v>
      </c>
      <c r="U4" s="1236"/>
      <c r="V4" s="1236"/>
      <c r="W4" s="1237"/>
      <c r="X4" s="398">
        <f>X12+X21</f>
        <v>0</v>
      </c>
    </row>
    <row r="5" spans="1:60" ht="17.25" customHeight="1" thickBot="1" x14ac:dyDescent="0.3">
      <c r="A5" s="1253" t="s">
        <v>479</v>
      </c>
      <c r="B5" s="1254"/>
      <c r="C5" s="1255"/>
      <c r="P5" s="19"/>
    </row>
    <row r="6" spans="1:60" ht="17.25" customHeight="1" thickBot="1" x14ac:dyDescent="0.3">
      <c r="O6" s="8"/>
      <c r="Y6" s="8"/>
    </row>
    <row r="7" spans="1:60" s="207" customFormat="1" ht="16.5" customHeight="1" thickBot="1" x14ac:dyDescent="0.3">
      <c r="A7" s="1250" t="s">
        <v>236</v>
      </c>
      <c r="B7" s="1251"/>
      <c r="C7" s="1251"/>
      <c r="D7" s="1251"/>
      <c r="E7" s="1251"/>
      <c r="F7" s="1251"/>
      <c r="G7" s="1252"/>
      <c r="H7" s="8"/>
      <c r="I7" s="1250" t="s">
        <v>205</v>
      </c>
      <c r="J7" s="1251"/>
      <c r="K7" s="1251"/>
      <c r="L7" s="1251"/>
      <c r="M7" s="1251"/>
      <c r="N7" s="1251"/>
      <c r="O7" s="1252"/>
      <c r="P7" s="8"/>
      <c r="Q7" s="1247" t="s">
        <v>481</v>
      </c>
      <c r="R7" s="1248"/>
      <c r="S7" s="1248"/>
      <c r="T7" s="1249"/>
      <c r="U7" s="1247" t="s">
        <v>239</v>
      </c>
      <c r="V7" s="1248"/>
      <c r="W7" s="1248"/>
      <c r="X7" s="1249"/>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row>
    <row r="8" spans="1:60" ht="191.25" customHeight="1" x14ac:dyDescent="0.25">
      <c r="A8" s="208" t="s">
        <v>9</v>
      </c>
      <c r="B8" s="209" t="s">
        <v>233</v>
      </c>
      <c r="C8" s="209" t="s">
        <v>231</v>
      </c>
      <c r="D8" s="209" t="s">
        <v>238</v>
      </c>
      <c r="E8" s="209" t="s">
        <v>351</v>
      </c>
      <c r="F8" s="209" t="s">
        <v>352</v>
      </c>
      <c r="G8" s="210" t="s">
        <v>353</v>
      </c>
      <c r="H8" s="211"/>
      <c r="I8" s="208" t="s">
        <v>243</v>
      </c>
      <c r="J8" s="209" t="s">
        <v>480</v>
      </c>
      <c r="K8" s="209" t="s">
        <v>354</v>
      </c>
      <c r="L8" s="313" t="s">
        <v>643</v>
      </c>
      <c r="M8" s="313" t="s">
        <v>508</v>
      </c>
      <c r="N8" s="209" t="s">
        <v>355</v>
      </c>
      <c r="O8" s="210" t="s">
        <v>356</v>
      </c>
      <c r="P8" s="212"/>
      <c r="Q8" s="213" t="s">
        <v>357</v>
      </c>
      <c r="R8" s="214" t="s">
        <v>358</v>
      </c>
      <c r="S8" s="214" t="s">
        <v>416</v>
      </c>
      <c r="T8" s="215" t="s">
        <v>359</v>
      </c>
      <c r="U8" s="216" t="s">
        <v>360</v>
      </c>
      <c r="V8" s="214" t="s">
        <v>361</v>
      </c>
      <c r="W8" s="217" t="s">
        <v>386</v>
      </c>
      <c r="X8" s="210" t="s">
        <v>388</v>
      </c>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row>
    <row r="9" spans="1:60" ht="16.5" customHeight="1" x14ac:dyDescent="0.25">
      <c r="A9" s="278"/>
      <c r="B9" s="408"/>
      <c r="C9" s="408"/>
      <c r="D9" s="282"/>
      <c r="E9" s="409">
        <v>0.02</v>
      </c>
      <c r="F9" s="410"/>
      <c r="G9" s="411"/>
      <c r="H9" s="211"/>
      <c r="I9" s="511"/>
      <c r="J9" s="417">
        <f t="shared" ref="J9:J11" si="0">B9*I9</f>
        <v>0</v>
      </c>
      <c r="K9" s="218">
        <f>I9-J9</f>
        <v>0</v>
      </c>
      <c r="L9" s="314"/>
      <c r="M9" s="314"/>
      <c r="N9" s="274"/>
      <c r="O9" s="275"/>
      <c r="P9" s="212"/>
      <c r="Q9" s="378">
        <f>K9*E9</f>
        <v>0</v>
      </c>
      <c r="R9" s="379">
        <f>L9*E9</f>
        <v>0</v>
      </c>
      <c r="S9" s="379">
        <f>M9*E9</f>
        <v>0</v>
      </c>
      <c r="T9" s="380">
        <f>(N9-O9)*E9</f>
        <v>0</v>
      </c>
      <c r="U9" s="381">
        <f>Q9-R9-S9-T9</f>
        <v>0</v>
      </c>
      <c r="V9" s="379">
        <f>U9*F9*0.000001*25/E9</f>
        <v>0</v>
      </c>
      <c r="W9" s="379">
        <f>U9*G9*0.000001*298/E9</f>
        <v>0</v>
      </c>
      <c r="X9" s="382">
        <f>SUM(U9:W9)</f>
        <v>0</v>
      </c>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row>
    <row r="10" spans="1:60" ht="17.25" customHeight="1" x14ac:dyDescent="0.25">
      <c r="A10" s="412"/>
      <c r="B10" s="279"/>
      <c r="C10" s="279"/>
      <c r="D10" s="282"/>
      <c r="E10" s="409">
        <v>0.02</v>
      </c>
      <c r="F10" s="410"/>
      <c r="G10" s="411"/>
      <c r="H10" s="211"/>
      <c r="I10" s="511"/>
      <c r="J10" s="417">
        <f t="shared" si="0"/>
        <v>0</v>
      </c>
      <c r="K10" s="218">
        <f>I10-J10</f>
        <v>0</v>
      </c>
      <c r="L10" s="314"/>
      <c r="M10" s="314"/>
      <c r="N10" s="274"/>
      <c r="O10" s="275"/>
      <c r="P10" s="211"/>
      <c r="Q10" s="378">
        <f>K10*E10</f>
        <v>0</v>
      </c>
      <c r="R10" s="379">
        <f>L10*E10</f>
        <v>0</v>
      </c>
      <c r="S10" s="379">
        <f>M10*E10</f>
        <v>0</v>
      </c>
      <c r="T10" s="380">
        <f>(N10-O10)*E10</f>
        <v>0</v>
      </c>
      <c r="U10" s="381">
        <f>Q10-R10-S10-T10</f>
        <v>0</v>
      </c>
      <c r="V10" s="379">
        <f t="shared" ref="V10:V11" si="1">U10*F10*0.000001*25/E10</f>
        <v>0</v>
      </c>
      <c r="W10" s="379">
        <f t="shared" ref="W10:W11" si="2">U10*G10*0.000001*298/E10</f>
        <v>0</v>
      </c>
      <c r="X10" s="382">
        <f t="shared" ref="X10:X11" si="3">SUM(U10:W10)</f>
        <v>0</v>
      </c>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row>
    <row r="11" spans="1:60" ht="17.25" customHeight="1" thickBot="1" x14ac:dyDescent="0.3">
      <c r="A11" s="280"/>
      <c r="B11" s="281"/>
      <c r="C11" s="281"/>
      <c r="D11" s="283"/>
      <c r="E11" s="409">
        <v>0.02</v>
      </c>
      <c r="F11" s="410"/>
      <c r="G11" s="411"/>
      <c r="H11" s="211"/>
      <c r="I11" s="512"/>
      <c r="J11" s="417">
        <f t="shared" si="0"/>
        <v>0</v>
      </c>
      <c r="K11" s="219">
        <f>I11-J11</f>
        <v>0</v>
      </c>
      <c r="L11" s="315"/>
      <c r="M11" s="315"/>
      <c r="N11" s="276"/>
      <c r="O11" s="277"/>
      <c r="P11" s="211"/>
      <c r="Q11" s="383">
        <f>K11*E11</f>
        <v>0</v>
      </c>
      <c r="R11" s="384">
        <f>L11*E11</f>
        <v>0</v>
      </c>
      <c r="S11" s="384">
        <f>M11*E11</f>
        <v>0</v>
      </c>
      <c r="T11" s="385">
        <f>(N11-O11)*E11</f>
        <v>0</v>
      </c>
      <c r="U11" s="386">
        <f>Q11-R11-S11-T11</f>
        <v>0</v>
      </c>
      <c r="V11" s="379">
        <f t="shared" si="1"/>
        <v>0</v>
      </c>
      <c r="W11" s="379">
        <f t="shared" si="2"/>
        <v>0</v>
      </c>
      <c r="X11" s="382">
        <f t="shared" si="3"/>
        <v>0</v>
      </c>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row>
    <row r="12" spans="1:60" ht="21.75" customHeight="1" thickBot="1" x14ac:dyDescent="0.3">
      <c r="A12" s="220"/>
      <c r="B12" s="220"/>
      <c r="C12" s="220"/>
      <c r="D12" s="220"/>
      <c r="E12" s="221">
        <v>1.8630000000000001E-3</v>
      </c>
      <c r="F12" s="222"/>
      <c r="G12" s="222"/>
      <c r="H12" s="223" t="s">
        <v>240</v>
      </c>
      <c r="I12" s="387">
        <f>SUM(I9:I11)</f>
        <v>0</v>
      </c>
      <c r="J12" s="239">
        <f>SUM(J9:J11)</f>
        <v>0</v>
      </c>
      <c r="K12" s="239">
        <f>SUM(K9:K11)</f>
        <v>0</v>
      </c>
      <c r="L12" s="239">
        <f t="shared" ref="L12:Q12" si="4">SUM(L9:L11)</f>
        <v>0</v>
      </c>
      <c r="M12" s="239">
        <f t="shared" si="4"/>
        <v>0</v>
      </c>
      <c r="N12" s="239">
        <f t="shared" si="4"/>
        <v>0</v>
      </c>
      <c r="O12" s="240">
        <f t="shared" si="4"/>
        <v>0</v>
      </c>
      <c r="P12" s="223"/>
      <c r="Q12" s="387">
        <f t="shared" si="4"/>
        <v>0</v>
      </c>
      <c r="R12" s="388">
        <f t="shared" ref="R12:X12" si="5">SUM(R9:R11)</f>
        <v>0</v>
      </c>
      <c r="S12" s="388">
        <f t="shared" si="5"/>
        <v>0</v>
      </c>
      <c r="T12" s="388">
        <f t="shared" si="5"/>
        <v>0</v>
      </c>
      <c r="U12" s="388">
        <f t="shared" si="5"/>
        <v>0</v>
      </c>
      <c r="V12" s="388">
        <f t="shared" si="5"/>
        <v>0</v>
      </c>
      <c r="W12" s="388">
        <f t="shared" si="5"/>
        <v>0</v>
      </c>
      <c r="X12" s="389">
        <f t="shared" si="5"/>
        <v>0</v>
      </c>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row>
    <row r="13" spans="1:60" ht="18.75" customHeight="1" thickBot="1" x14ac:dyDescent="0.3">
      <c r="B13" s="224"/>
      <c r="C13" s="224"/>
      <c r="D13" s="224"/>
      <c r="E13" s="224"/>
      <c r="F13" s="225"/>
      <c r="G13" s="211"/>
      <c r="H13" s="211"/>
      <c r="I13" s="224"/>
      <c r="J13" s="224"/>
      <c r="K13" s="224"/>
      <c r="L13" s="211"/>
      <c r="M13" s="224"/>
      <c r="N13" s="211"/>
      <c r="O13" s="211"/>
      <c r="P13" s="8"/>
      <c r="Q13" s="8"/>
      <c r="R13" s="8"/>
      <c r="S13" s="8"/>
      <c r="T13" s="8"/>
      <c r="U13" s="8"/>
      <c r="V13" s="8"/>
      <c r="W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row>
    <row r="14" spans="1:60" ht="15.75" customHeight="1" thickBot="1" x14ac:dyDescent="0.3">
      <c r="A14" s="1253" t="s">
        <v>395</v>
      </c>
      <c r="B14" s="1254"/>
      <c r="C14" s="1255"/>
      <c r="D14" s="211"/>
      <c r="E14" s="224"/>
      <c r="F14" s="224"/>
      <c r="G14" s="224"/>
      <c r="H14" s="211"/>
      <c r="I14" s="224"/>
      <c r="J14" s="211"/>
      <c r="K14" s="211"/>
      <c r="L14" s="8"/>
      <c r="M14" s="8"/>
      <c r="N14" s="8"/>
      <c r="O14" s="8"/>
      <c r="P14" s="8"/>
      <c r="Q14" s="8"/>
      <c r="R14" s="8"/>
      <c r="S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row>
    <row r="15" spans="1:60" ht="21" customHeight="1" thickBot="1" x14ac:dyDescent="0.3">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row>
    <row r="16" spans="1:60" s="226" customFormat="1" ht="19.5" customHeight="1" thickBot="1" x14ac:dyDescent="0.3">
      <c r="A16" s="1250" t="s">
        <v>236</v>
      </c>
      <c r="B16" s="1251"/>
      <c r="C16" s="1251"/>
      <c r="D16" s="1251"/>
      <c r="E16" s="1251"/>
      <c r="F16" s="1251"/>
      <c r="G16" s="1252"/>
      <c r="H16" s="8"/>
      <c r="I16" s="1250" t="s">
        <v>205</v>
      </c>
      <c r="J16" s="1251"/>
      <c r="K16" s="1251"/>
      <c r="L16" s="1251"/>
      <c r="M16" s="1251"/>
      <c r="N16" s="1251"/>
      <c r="O16" s="1252"/>
      <c r="P16" s="8"/>
      <c r="Q16" s="1244" t="s">
        <v>481</v>
      </c>
      <c r="R16" s="1245"/>
      <c r="S16" s="1245"/>
      <c r="T16" s="1246"/>
      <c r="U16" s="1244" t="s">
        <v>239</v>
      </c>
      <c r="V16" s="1245"/>
      <c r="W16" s="1245"/>
      <c r="X16" s="1246"/>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row>
    <row r="17" spans="1:60" ht="173.25" customHeight="1" x14ac:dyDescent="0.25">
      <c r="A17" s="208" t="s">
        <v>9</v>
      </c>
      <c r="B17" s="209" t="s">
        <v>233</v>
      </c>
      <c r="C17" s="209" t="s">
        <v>237</v>
      </c>
      <c r="D17" s="209" t="s">
        <v>238</v>
      </c>
      <c r="E17" s="209" t="s">
        <v>362</v>
      </c>
      <c r="F17" s="209" t="s">
        <v>363</v>
      </c>
      <c r="G17" s="210" t="s">
        <v>364</v>
      </c>
      <c r="H17" s="211"/>
      <c r="I17" s="208" t="s">
        <v>234</v>
      </c>
      <c r="J17" s="209" t="s">
        <v>235</v>
      </c>
      <c r="K17" s="209" t="s">
        <v>365</v>
      </c>
      <c r="L17" s="313" t="s">
        <v>644</v>
      </c>
      <c r="M17" s="313" t="s">
        <v>507</v>
      </c>
      <c r="N17" s="209" t="s">
        <v>366</v>
      </c>
      <c r="O17" s="210" t="s">
        <v>367</v>
      </c>
      <c r="P17" s="212"/>
      <c r="Q17" s="213" t="s">
        <v>357</v>
      </c>
      <c r="R17" s="214" t="s">
        <v>368</v>
      </c>
      <c r="S17" s="214" t="s">
        <v>415</v>
      </c>
      <c r="T17" s="215" t="s">
        <v>369</v>
      </c>
      <c r="U17" s="227" t="s">
        <v>370</v>
      </c>
      <c r="V17" s="214" t="s">
        <v>505</v>
      </c>
      <c r="W17" s="214" t="s">
        <v>506</v>
      </c>
      <c r="X17" s="210" t="s">
        <v>387</v>
      </c>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row>
    <row r="18" spans="1:60" ht="18" customHeight="1" x14ac:dyDescent="0.25">
      <c r="A18" s="278"/>
      <c r="B18" s="279"/>
      <c r="C18" s="279"/>
      <c r="D18" s="282">
        <v>3.9399999999999998E-2</v>
      </c>
      <c r="E18" s="282">
        <v>51.16</v>
      </c>
      <c r="F18" s="413">
        <v>0.96599999999999997</v>
      </c>
      <c r="G18" s="414">
        <v>0.91300000000000003</v>
      </c>
      <c r="H18" s="211"/>
      <c r="I18" s="424"/>
      <c r="J18" s="377">
        <f>B18*I18</f>
        <v>0</v>
      </c>
      <c r="K18" s="377">
        <f>I18-J18</f>
        <v>0</v>
      </c>
      <c r="L18" s="628"/>
      <c r="M18" s="418"/>
      <c r="N18" s="419"/>
      <c r="O18" s="420"/>
      <c r="P18" s="211"/>
      <c r="Q18" s="390">
        <f>K18*E18*0.001</f>
        <v>0</v>
      </c>
      <c r="R18" s="377">
        <f>L18*E18*0.001</f>
        <v>0</v>
      </c>
      <c r="S18" s="377">
        <f>M18*E18*0.001</f>
        <v>0</v>
      </c>
      <c r="T18" s="391">
        <f>(N18-O18)*E18*0.001</f>
        <v>0</v>
      </c>
      <c r="U18" s="390">
        <f>Q18-R18-S18-T18</f>
        <v>0</v>
      </c>
      <c r="V18" s="377">
        <f>U18*F18*0.001*25/E18</f>
        <v>0</v>
      </c>
      <c r="W18" s="377">
        <f>U18*G18*0.001*298/E18</f>
        <v>0</v>
      </c>
      <c r="X18" s="391">
        <f>SUM(U18:W18)</f>
        <v>0</v>
      </c>
    </row>
    <row r="19" spans="1:60" ht="18" customHeight="1" x14ac:dyDescent="0.25">
      <c r="A19" s="278"/>
      <c r="B19" s="279"/>
      <c r="C19" s="279"/>
      <c r="D19" s="282"/>
      <c r="E19" s="282">
        <v>51.16</v>
      </c>
      <c r="F19" s="413"/>
      <c r="G19" s="414"/>
      <c r="H19" s="211"/>
      <c r="I19" s="424"/>
      <c r="J19" s="377">
        <f t="shared" ref="J19:J20" si="6">B19*I19</f>
        <v>0</v>
      </c>
      <c r="K19" s="377">
        <f>I19-J19</f>
        <v>0</v>
      </c>
      <c r="L19" s="628"/>
      <c r="M19" s="418"/>
      <c r="N19" s="419"/>
      <c r="O19" s="420"/>
      <c r="P19" s="211"/>
      <c r="Q19" s="390">
        <f>K19*E19*0.001</f>
        <v>0</v>
      </c>
      <c r="R19" s="377">
        <f>L19*E19*0.001</f>
        <v>0</v>
      </c>
      <c r="S19" s="377">
        <f>M19*E19*0.001</f>
        <v>0</v>
      </c>
      <c r="T19" s="391">
        <f>(N19-O19)*E19*0.001</f>
        <v>0</v>
      </c>
      <c r="U19" s="390">
        <f>Q19-R19-S19-T19</f>
        <v>0</v>
      </c>
      <c r="V19" s="377">
        <f t="shared" ref="V19:V20" si="7">U19*F19*0.001*25/E19</f>
        <v>0</v>
      </c>
      <c r="W19" s="377">
        <f t="shared" ref="W19:W20" si="8">U19*G19*0.001*298/E19</f>
        <v>0</v>
      </c>
      <c r="X19" s="391">
        <f>SUM(U19:W19)</f>
        <v>0</v>
      </c>
    </row>
    <row r="20" spans="1:60" ht="19.5" customHeight="1" thickBot="1" x14ac:dyDescent="0.3">
      <c r="A20" s="280"/>
      <c r="B20" s="281"/>
      <c r="C20" s="281"/>
      <c r="D20" s="283"/>
      <c r="E20" s="282">
        <v>51.16</v>
      </c>
      <c r="F20" s="415"/>
      <c r="G20" s="416"/>
      <c r="I20" s="424"/>
      <c r="J20" s="377">
        <f t="shared" si="6"/>
        <v>0</v>
      </c>
      <c r="K20" s="377">
        <f>I20-J20</f>
        <v>0</v>
      </c>
      <c r="L20" s="629"/>
      <c r="M20" s="421"/>
      <c r="N20" s="422"/>
      <c r="O20" s="423"/>
      <c r="P20" s="211"/>
      <c r="Q20" s="390">
        <f>K20*E20*0.001</f>
        <v>0</v>
      </c>
      <c r="R20" s="377">
        <f>L20*E20*0.001</f>
        <v>0</v>
      </c>
      <c r="S20" s="377">
        <f>M20*E20*0.001</f>
        <v>0</v>
      </c>
      <c r="T20" s="391">
        <f>(N20-O20)*E20*0.001</f>
        <v>0</v>
      </c>
      <c r="U20" s="390">
        <f>Q20-R20-S20-T20</f>
        <v>0</v>
      </c>
      <c r="V20" s="377">
        <f t="shared" si="7"/>
        <v>0</v>
      </c>
      <c r="W20" s="377">
        <f t="shared" si="8"/>
        <v>0</v>
      </c>
      <c r="X20" s="391">
        <f>SUM(U20:W20)</f>
        <v>0</v>
      </c>
    </row>
    <row r="21" spans="1:60" ht="24" customHeight="1" thickBot="1" x14ac:dyDescent="0.3">
      <c r="A21" s="224"/>
      <c r="H21" s="223" t="s">
        <v>240</v>
      </c>
      <c r="I21" s="190">
        <f>SUM(I18:I20)</f>
        <v>0</v>
      </c>
      <c r="J21" s="190">
        <f t="shared" ref="J21:O21" si="9">SUM(J18:J20)</f>
        <v>0</v>
      </c>
      <c r="K21" s="190">
        <f t="shared" si="9"/>
        <v>0</v>
      </c>
      <c r="L21" s="190">
        <f t="shared" si="9"/>
        <v>0</v>
      </c>
      <c r="M21" s="190">
        <f t="shared" si="9"/>
        <v>0</v>
      </c>
      <c r="N21" s="190">
        <f t="shared" si="9"/>
        <v>0</v>
      </c>
      <c r="O21" s="191">
        <f t="shared" si="9"/>
        <v>0</v>
      </c>
      <c r="P21" s="15"/>
      <c r="Q21" s="190">
        <f t="shared" ref="Q21:X21" si="10">SUM(Q18:Q20)</f>
        <v>0</v>
      </c>
      <c r="R21" s="190">
        <f t="shared" si="10"/>
        <v>0</v>
      </c>
      <c r="S21" s="190">
        <f t="shared" si="10"/>
        <v>0</v>
      </c>
      <c r="T21" s="191">
        <f t="shared" si="10"/>
        <v>0</v>
      </c>
      <c r="U21" s="190">
        <f t="shared" si="10"/>
        <v>0</v>
      </c>
      <c r="V21" s="190">
        <f t="shared" si="10"/>
        <v>0</v>
      </c>
      <c r="W21" s="190">
        <f t="shared" si="10"/>
        <v>0</v>
      </c>
      <c r="X21" s="191">
        <f t="shared" si="10"/>
        <v>0</v>
      </c>
    </row>
    <row r="22" spans="1:60" ht="15.75" customHeight="1" x14ac:dyDescent="0.25">
      <c r="P22" s="8"/>
    </row>
    <row r="23" spans="1:60" ht="23.25" customHeight="1" x14ac:dyDescent="0.25">
      <c r="Q23" s="228"/>
    </row>
    <row r="24" spans="1:60" ht="15" customHeight="1" x14ac:dyDescent="0.25"/>
    <row r="28" spans="1:60" ht="16.5" customHeight="1" x14ac:dyDescent="0.25"/>
    <row r="29" spans="1:60" ht="36.75" customHeight="1" x14ac:dyDescent="0.25"/>
    <row r="30" spans="1:60" ht="41.25" customHeight="1" x14ac:dyDescent="0.25"/>
    <row r="31" spans="1:60" ht="36.75" customHeight="1" x14ac:dyDescent="0.25"/>
    <row r="32" spans="1:60" ht="36" customHeight="1" x14ac:dyDescent="0.25">
      <c r="B32" s="229"/>
      <c r="C32" s="229"/>
    </row>
    <row r="35" ht="13.5" customHeight="1" x14ac:dyDescent="0.25"/>
    <row r="39" ht="84.75" customHeight="1" x14ac:dyDescent="0.25"/>
    <row r="51" ht="12.75" customHeight="1" x14ac:dyDescent="0.25"/>
    <row r="52" ht="15.75" customHeight="1" x14ac:dyDescent="0.25"/>
    <row r="56" ht="23.25" customHeight="1" x14ac:dyDescent="0.25"/>
    <row r="66" ht="15" customHeight="1" x14ac:dyDescent="0.25"/>
    <row r="70" ht="15" customHeight="1" x14ac:dyDescent="0.25"/>
    <row r="71" ht="31.5" customHeight="1" x14ac:dyDescent="0.25"/>
    <row r="73" ht="15" customHeight="1" x14ac:dyDescent="0.25"/>
    <row r="78" ht="49.5" customHeight="1" x14ac:dyDescent="0.25"/>
    <row r="79" ht="30.75" customHeight="1" x14ac:dyDescent="0.25"/>
  </sheetData>
  <sheetProtection sheet="1" insertColumns="0" insertRows="0"/>
  <mergeCells count="14">
    <mergeCell ref="A7:G7"/>
    <mergeCell ref="Q7:T7"/>
    <mergeCell ref="Q16:T16"/>
    <mergeCell ref="A5:C5"/>
    <mergeCell ref="A14:C14"/>
    <mergeCell ref="A16:G16"/>
    <mergeCell ref="I16:O16"/>
    <mergeCell ref="I7:O7"/>
    <mergeCell ref="T3:X3"/>
    <mergeCell ref="T4:W4"/>
    <mergeCell ref="K3:N3"/>
    <mergeCell ref="K4:M4"/>
    <mergeCell ref="U16:X16"/>
    <mergeCell ref="U7:X7"/>
  </mergeCells>
  <pageMargins left="1.2" right="0.2" top="0.75" bottom="0.25" header="0.3" footer="0.3"/>
  <pageSetup scale="2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E43"/>
  <sheetViews>
    <sheetView zoomScale="85" zoomScaleNormal="85" workbookViewId="0">
      <selection activeCell="G32" sqref="G32"/>
    </sheetView>
  </sheetViews>
  <sheetFormatPr defaultRowHeight="15" x14ac:dyDescent="0.25"/>
  <cols>
    <col min="1" max="1" width="20.42578125" style="7" customWidth="1"/>
    <col min="2" max="2" width="23.7109375" style="7" customWidth="1"/>
    <col min="3" max="3" width="18.28515625" style="7" customWidth="1"/>
    <col min="4" max="4" width="17.42578125" style="7" customWidth="1"/>
    <col min="5" max="5" width="17" style="7" customWidth="1"/>
    <col min="6" max="6" width="16.140625" style="7" customWidth="1"/>
    <col min="7" max="16384" width="9.140625" style="7"/>
  </cols>
  <sheetData>
    <row r="2" spans="1:5" ht="15.75" thickBot="1" x14ac:dyDescent="0.3"/>
    <row r="3" spans="1:5" ht="15" customHeight="1" x14ac:dyDescent="0.25">
      <c r="A3" s="1256" t="s">
        <v>467</v>
      </c>
      <c r="B3" s="1257"/>
      <c r="C3" s="1257"/>
      <c r="D3" s="1258"/>
      <c r="E3" s="12"/>
    </row>
    <row r="4" spans="1:5" ht="16.5" customHeight="1" x14ac:dyDescent="0.25">
      <c r="A4" s="29" t="s">
        <v>2</v>
      </c>
      <c r="B4" s="95" t="s">
        <v>4</v>
      </c>
      <c r="C4" s="176" t="s">
        <v>29</v>
      </c>
      <c r="D4" s="177" t="s">
        <v>3</v>
      </c>
      <c r="E4" s="12"/>
    </row>
    <row r="5" spans="1:5" ht="16.5" customHeight="1" x14ac:dyDescent="0.25">
      <c r="A5" s="178" t="s">
        <v>172</v>
      </c>
      <c r="B5" s="284"/>
      <c r="C5" s="101">
        <v>14800</v>
      </c>
      <c r="D5" s="27">
        <f>B5*C5</f>
        <v>0</v>
      </c>
      <c r="E5" s="12"/>
    </row>
    <row r="6" spans="1:5" x14ac:dyDescent="0.25">
      <c r="A6" s="178" t="s">
        <v>173</v>
      </c>
      <c r="B6" s="284"/>
      <c r="C6" s="101">
        <v>675</v>
      </c>
      <c r="D6" s="27">
        <f t="shared" ref="D6:D23" si="0">B6*C6</f>
        <v>0</v>
      </c>
      <c r="E6" s="12"/>
    </row>
    <row r="7" spans="1:5" x14ac:dyDescent="0.25">
      <c r="A7" s="178" t="s">
        <v>174</v>
      </c>
      <c r="B7" s="284"/>
      <c r="C7" s="101">
        <v>92</v>
      </c>
      <c r="D7" s="27">
        <f t="shared" si="0"/>
        <v>0</v>
      </c>
      <c r="E7" s="12"/>
    </row>
    <row r="8" spans="1:5" x14ac:dyDescent="0.25">
      <c r="A8" s="178" t="s">
        <v>175</v>
      </c>
      <c r="B8" s="284"/>
      <c r="C8" s="101">
        <v>1640</v>
      </c>
      <c r="D8" s="27">
        <f t="shared" si="0"/>
        <v>0</v>
      </c>
      <c r="E8" s="12"/>
    </row>
    <row r="9" spans="1:5" x14ac:dyDescent="0.25">
      <c r="A9" s="178" t="s">
        <v>176</v>
      </c>
      <c r="B9" s="284"/>
      <c r="C9" s="101">
        <v>3500</v>
      </c>
      <c r="D9" s="27">
        <f t="shared" si="0"/>
        <v>0</v>
      </c>
      <c r="E9" s="12"/>
    </row>
    <row r="10" spans="1:5" ht="18" customHeight="1" x14ac:dyDescent="0.25">
      <c r="A10" s="178" t="s">
        <v>177</v>
      </c>
      <c r="B10" s="284"/>
      <c r="C10" s="101">
        <v>1100</v>
      </c>
      <c r="D10" s="27">
        <f t="shared" si="0"/>
        <v>0</v>
      </c>
      <c r="E10" s="12"/>
    </row>
    <row r="11" spans="1:5" x14ac:dyDescent="0.25">
      <c r="A11" s="178" t="s">
        <v>178</v>
      </c>
      <c r="B11" s="284"/>
      <c r="C11" s="101">
        <v>1430</v>
      </c>
      <c r="D11" s="27">
        <f t="shared" si="0"/>
        <v>0</v>
      </c>
      <c r="E11" s="12"/>
    </row>
    <row r="12" spans="1:5" x14ac:dyDescent="0.25">
      <c r="A12" s="178" t="s">
        <v>179</v>
      </c>
      <c r="B12" s="284"/>
      <c r="C12" s="101">
        <v>353</v>
      </c>
      <c r="D12" s="27">
        <f t="shared" si="0"/>
        <v>0</v>
      </c>
      <c r="E12" s="12"/>
    </row>
    <row r="13" spans="1:5" x14ac:dyDescent="0.25">
      <c r="A13" s="178" t="s">
        <v>180</v>
      </c>
      <c r="B13" s="284"/>
      <c r="C13" s="101">
        <v>4470</v>
      </c>
      <c r="D13" s="27">
        <f t="shared" si="0"/>
        <v>0</v>
      </c>
      <c r="E13" s="12"/>
    </row>
    <row r="14" spans="1:5" x14ac:dyDescent="0.25">
      <c r="A14" s="178" t="s">
        <v>181</v>
      </c>
      <c r="B14" s="284"/>
      <c r="C14" s="101">
        <v>53</v>
      </c>
      <c r="D14" s="27">
        <f t="shared" si="0"/>
        <v>0</v>
      </c>
      <c r="E14" s="12"/>
    </row>
    <row r="15" spans="1:5" x14ac:dyDescent="0.25">
      <c r="A15" s="178" t="s">
        <v>182</v>
      </c>
      <c r="B15" s="284"/>
      <c r="C15" s="101">
        <v>124</v>
      </c>
      <c r="D15" s="27">
        <f t="shared" si="0"/>
        <v>0</v>
      </c>
      <c r="E15" s="12"/>
    </row>
    <row r="16" spans="1:5" x14ac:dyDescent="0.25">
      <c r="A16" s="178" t="s">
        <v>183</v>
      </c>
      <c r="B16" s="284"/>
      <c r="C16" s="101">
        <v>12</v>
      </c>
      <c r="D16" s="27">
        <f t="shared" si="0"/>
        <v>0</v>
      </c>
      <c r="E16" s="12"/>
    </row>
    <row r="17" spans="1:5" x14ac:dyDescent="0.25">
      <c r="A17" s="178" t="s">
        <v>184</v>
      </c>
      <c r="B17" s="284"/>
      <c r="C17" s="101">
        <v>3220</v>
      </c>
      <c r="D17" s="27">
        <f t="shared" si="0"/>
        <v>0</v>
      </c>
      <c r="E17" s="12"/>
    </row>
    <row r="18" spans="1:5" x14ac:dyDescent="0.25">
      <c r="A18" s="178" t="s">
        <v>185</v>
      </c>
      <c r="B18" s="284"/>
      <c r="C18" s="101">
        <v>1340</v>
      </c>
      <c r="D18" s="27">
        <f t="shared" si="0"/>
        <v>0</v>
      </c>
      <c r="E18" s="12"/>
    </row>
    <row r="19" spans="1:5" x14ac:dyDescent="0.25">
      <c r="A19" s="178" t="s">
        <v>186</v>
      </c>
      <c r="B19" s="284"/>
      <c r="C19" s="101">
        <v>1370</v>
      </c>
      <c r="D19" s="27">
        <f t="shared" si="0"/>
        <v>0</v>
      </c>
      <c r="E19" s="12"/>
    </row>
    <row r="20" spans="1:5" x14ac:dyDescent="0.25">
      <c r="A20" s="178" t="s">
        <v>187</v>
      </c>
      <c r="B20" s="284"/>
      <c r="C20" s="101">
        <v>9810</v>
      </c>
      <c r="D20" s="27">
        <f t="shared" si="0"/>
        <v>0</v>
      </c>
      <c r="E20" s="12"/>
    </row>
    <row r="21" spans="1:5" x14ac:dyDescent="0.25">
      <c r="A21" s="178" t="s">
        <v>188</v>
      </c>
      <c r="B21" s="285"/>
      <c r="C21" s="101">
        <v>693</v>
      </c>
      <c r="D21" s="27">
        <f t="shared" si="0"/>
        <v>0</v>
      </c>
      <c r="E21" s="12"/>
    </row>
    <row r="22" spans="1:5" x14ac:dyDescent="0.25">
      <c r="A22" s="178" t="s">
        <v>189</v>
      </c>
      <c r="B22" s="285"/>
      <c r="C22" s="101">
        <v>1030</v>
      </c>
      <c r="D22" s="27">
        <f t="shared" si="0"/>
        <v>0</v>
      </c>
      <c r="E22" s="12"/>
    </row>
    <row r="23" spans="1:5" ht="15.75" thickBot="1" x14ac:dyDescent="0.3">
      <c r="A23" s="179" t="s">
        <v>190</v>
      </c>
      <c r="B23" s="286"/>
      <c r="C23" s="200">
        <v>794</v>
      </c>
      <c r="D23" s="201">
        <f t="shared" si="0"/>
        <v>0</v>
      </c>
      <c r="E23" s="12"/>
    </row>
    <row r="24" spans="1:5" ht="15.75" thickBot="1" x14ac:dyDescent="0.3">
      <c r="A24" s="25"/>
      <c r="B24" s="25"/>
      <c r="C24" s="202" t="s">
        <v>85</v>
      </c>
      <c r="D24" s="203">
        <f>SUM(D5:D23)</f>
        <v>0</v>
      </c>
      <c r="E24" s="25"/>
    </row>
    <row r="25" spans="1:5" x14ac:dyDescent="0.25">
      <c r="A25" s="25"/>
      <c r="B25" s="25"/>
      <c r="C25" s="25"/>
      <c r="D25" s="25"/>
      <c r="E25" s="25"/>
    </row>
    <row r="26" spans="1:5" ht="15.75" thickBot="1" x14ac:dyDescent="0.3">
      <c r="A26" s="25"/>
      <c r="B26" s="25"/>
      <c r="C26" s="25"/>
      <c r="D26" s="25"/>
      <c r="E26" s="25"/>
    </row>
    <row r="27" spans="1:5" ht="15.75" x14ac:dyDescent="0.25">
      <c r="A27" s="1259" t="s">
        <v>157</v>
      </c>
      <c r="B27" s="1260"/>
      <c r="C27" s="1260"/>
      <c r="D27" s="1261"/>
      <c r="E27" s="25"/>
    </row>
    <row r="28" spans="1:5" x14ac:dyDescent="0.25">
      <c r="A28" s="182" t="s">
        <v>2</v>
      </c>
      <c r="B28" s="97" t="s">
        <v>4</v>
      </c>
      <c r="C28" s="176" t="s">
        <v>29</v>
      </c>
      <c r="D28" s="183" t="s">
        <v>3</v>
      </c>
      <c r="E28" s="25"/>
    </row>
    <row r="29" spans="1:5" ht="15.75" thickBot="1" x14ac:dyDescent="0.3">
      <c r="A29" s="184" t="s">
        <v>157</v>
      </c>
      <c r="B29" s="287"/>
      <c r="C29" s="180">
        <v>22800</v>
      </c>
      <c r="D29" s="181">
        <f>C29*B29</f>
        <v>0</v>
      </c>
      <c r="E29" s="25"/>
    </row>
    <row r="30" spans="1:5" x14ac:dyDescent="0.25">
      <c r="A30" s="90"/>
      <c r="B30" s="90"/>
      <c r="C30" s="90"/>
      <c r="D30" s="93"/>
      <c r="E30" s="12"/>
    </row>
    <row r="31" spans="1:5" ht="15.75" thickBot="1" x14ac:dyDescent="0.3">
      <c r="A31" s="90"/>
      <c r="B31" s="90"/>
      <c r="C31" s="90"/>
      <c r="D31" s="93"/>
      <c r="E31" s="12"/>
    </row>
    <row r="32" spans="1:5" ht="15.75" x14ac:dyDescent="0.25">
      <c r="A32" s="1259" t="s">
        <v>161</v>
      </c>
      <c r="B32" s="1260"/>
      <c r="C32" s="1260"/>
      <c r="D32" s="1261"/>
      <c r="E32" s="25"/>
    </row>
    <row r="33" spans="1:5" x14ac:dyDescent="0.25">
      <c r="A33" s="185" t="s">
        <v>2</v>
      </c>
      <c r="B33" s="85" t="s">
        <v>4</v>
      </c>
      <c r="C33" s="85" t="s">
        <v>29</v>
      </c>
      <c r="D33" s="186" t="s">
        <v>3</v>
      </c>
      <c r="E33" s="25"/>
    </row>
    <row r="34" spans="1:5" x14ac:dyDescent="0.25">
      <c r="A34" s="187" t="s">
        <v>191</v>
      </c>
      <c r="B34" s="272"/>
      <c r="C34" s="101">
        <v>7390</v>
      </c>
      <c r="D34" s="27">
        <f>B34*C34</f>
        <v>0</v>
      </c>
      <c r="E34" s="25"/>
    </row>
    <row r="35" spans="1:5" x14ac:dyDescent="0.25">
      <c r="A35" s="187" t="s">
        <v>192</v>
      </c>
      <c r="B35" s="273"/>
      <c r="C35" s="101">
        <v>12200</v>
      </c>
      <c r="D35" s="27">
        <f t="shared" ref="D35:D42" si="1">B35*C35</f>
        <v>0</v>
      </c>
      <c r="E35" s="25"/>
    </row>
    <row r="36" spans="1:5" x14ac:dyDescent="0.25">
      <c r="A36" s="187" t="s">
        <v>193</v>
      </c>
      <c r="B36" s="273"/>
      <c r="C36" s="101">
        <v>8830</v>
      </c>
      <c r="D36" s="27">
        <f t="shared" si="1"/>
        <v>0</v>
      </c>
      <c r="E36" s="25"/>
    </row>
    <row r="37" spans="1:5" x14ac:dyDescent="0.25">
      <c r="A37" s="187" t="s">
        <v>194</v>
      </c>
      <c r="B37" s="273"/>
      <c r="C37" s="101">
        <v>8860</v>
      </c>
      <c r="D37" s="27">
        <f t="shared" si="1"/>
        <v>0</v>
      </c>
      <c r="E37" s="25"/>
    </row>
    <row r="38" spans="1:5" x14ac:dyDescent="0.25">
      <c r="A38" s="187" t="s">
        <v>195</v>
      </c>
      <c r="B38" s="273"/>
      <c r="C38" s="101">
        <v>10300</v>
      </c>
      <c r="D38" s="27">
        <f t="shared" si="1"/>
        <v>0</v>
      </c>
      <c r="E38" s="25"/>
    </row>
    <row r="39" spans="1:5" x14ac:dyDescent="0.25">
      <c r="A39" s="187" t="s">
        <v>196</v>
      </c>
      <c r="B39" s="273"/>
      <c r="C39" s="101">
        <v>9160</v>
      </c>
      <c r="D39" s="27">
        <f t="shared" si="1"/>
        <v>0</v>
      </c>
      <c r="E39" s="25"/>
    </row>
    <row r="40" spans="1:5" x14ac:dyDescent="0.25">
      <c r="A40" s="187" t="s">
        <v>197</v>
      </c>
      <c r="B40" s="273"/>
      <c r="C40" s="101">
        <v>9300</v>
      </c>
      <c r="D40" s="27">
        <f t="shared" si="1"/>
        <v>0</v>
      </c>
      <c r="E40" s="25"/>
    </row>
    <row r="41" spans="1:5" x14ac:dyDescent="0.25">
      <c r="A41" s="187" t="s">
        <v>198</v>
      </c>
      <c r="B41" s="273"/>
      <c r="C41" s="101">
        <v>7500</v>
      </c>
      <c r="D41" s="27">
        <f t="shared" si="1"/>
        <v>0</v>
      </c>
      <c r="E41" s="25"/>
    </row>
    <row r="42" spans="1:5" ht="15.75" thickBot="1" x14ac:dyDescent="0.3">
      <c r="A42" s="188" t="s">
        <v>199</v>
      </c>
      <c r="B42" s="287"/>
      <c r="C42" s="180">
        <v>17340</v>
      </c>
      <c r="D42" s="181">
        <f t="shared" si="1"/>
        <v>0</v>
      </c>
      <c r="E42" s="25"/>
    </row>
    <row r="43" spans="1:5" ht="15.75" thickBot="1" x14ac:dyDescent="0.3">
      <c r="C43" s="202" t="s">
        <v>85</v>
      </c>
      <c r="D43" s="199">
        <f>SUM(D34:D42)</f>
        <v>0</v>
      </c>
    </row>
  </sheetData>
  <sheetProtection sheet="1" objects="1" scenarios="1" insertColumns="0" insertRows="0"/>
  <mergeCells count="3">
    <mergeCell ref="A3:D3"/>
    <mergeCell ref="A27:D27"/>
    <mergeCell ref="A32:D3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A7675-B7C3-45A9-B2A8-D2CDF3A23C8F}">
  <dimension ref="A1:P76"/>
  <sheetViews>
    <sheetView topLeftCell="A10" zoomScale="85" zoomScaleNormal="85" workbookViewId="0">
      <selection activeCell="A42" sqref="A42:B42"/>
    </sheetView>
  </sheetViews>
  <sheetFormatPr defaultRowHeight="15" x14ac:dyDescent="0.25"/>
  <cols>
    <col min="1" max="1" width="26.85546875" customWidth="1"/>
    <col min="2" max="2" width="31.42578125" customWidth="1"/>
    <col min="3" max="3" width="30.42578125" customWidth="1"/>
    <col min="4" max="4" width="22.42578125" customWidth="1"/>
    <col min="5" max="5" width="34.5703125" customWidth="1"/>
    <col min="6" max="6" width="32.28515625" customWidth="1"/>
    <col min="7" max="7" width="26.7109375" customWidth="1"/>
    <col min="8" max="8" width="24.7109375" customWidth="1"/>
    <col min="9" max="9" width="18.5703125" customWidth="1"/>
  </cols>
  <sheetData>
    <row r="1" spans="1:16" ht="15.75" thickBot="1" x14ac:dyDescent="0.3">
      <c r="A1" s="1266" t="s">
        <v>561</v>
      </c>
      <c r="B1" s="1267"/>
      <c r="C1" s="545"/>
      <c r="D1" s="545"/>
      <c r="E1" s="545"/>
      <c r="F1" s="545"/>
    </row>
    <row r="2" spans="1:16" x14ac:dyDescent="0.25">
      <c r="A2" s="12" t="s">
        <v>562</v>
      </c>
      <c r="B2" s="12"/>
      <c r="C2" s="12"/>
      <c r="D2" s="12"/>
      <c r="E2" s="12"/>
      <c r="F2" s="12"/>
    </row>
    <row r="3" spans="1:16" x14ac:dyDescent="0.25">
      <c r="A3" s="1274" t="s">
        <v>598</v>
      </c>
      <c r="B3" s="1275"/>
      <c r="C3" s="1275"/>
      <c r="D3" s="1276"/>
      <c r="E3" s="25"/>
      <c r="F3" s="25"/>
      <c r="G3" s="25"/>
      <c r="H3" s="25"/>
      <c r="I3" s="25"/>
      <c r="J3" s="25"/>
      <c r="K3" s="25"/>
      <c r="L3" s="25"/>
      <c r="M3" s="25"/>
      <c r="N3" s="25"/>
      <c r="O3" s="25"/>
    </row>
    <row r="4" spans="1:16" x14ac:dyDescent="0.25">
      <c r="B4" s="6"/>
      <c r="C4" s="101" t="s">
        <v>563</v>
      </c>
      <c r="D4" s="101" t="s">
        <v>564</v>
      </c>
      <c r="E4" s="101" t="s">
        <v>565</v>
      </c>
      <c r="F4" s="25"/>
      <c r="G4" s="25"/>
      <c r="N4" s="25"/>
      <c r="O4" s="25"/>
      <c r="P4" s="25"/>
    </row>
    <row r="5" spans="1:16" x14ac:dyDescent="0.25">
      <c r="A5" s="540">
        <v>1</v>
      </c>
      <c r="B5" s="273">
        <v>0</v>
      </c>
      <c r="C5" s="273"/>
      <c r="D5" s="273"/>
      <c r="E5" s="101">
        <f>C5-D5</f>
        <v>0</v>
      </c>
      <c r="F5" s="25"/>
      <c r="G5" s="25"/>
      <c r="N5" s="25"/>
      <c r="O5" s="25"/>
      <c r="P5" s="25"/>
    </row>
    <row r="6" spans="1:16" x14ac:dyDescent="0.25">
      <c r="A6" s="540">
        <v>2</v>
      </c>
      <c r="B6" s="273">
        <v>0</v>
      </c>
      <c r="C6" s="273"/>
      <c r="D6" s="273"/>
      <c r="E6" s="101">
        <f t="shared" ref="E6:E14" si="0">C6-D6</f>
        <v>0</v>
      </c>
      <c r="F6" s="25"/>
      <c r="G6" s="25"/>
      <c r="H6" s="25"/>
      <c r="I6" s="25"/>
      <c r="J6" s="25"/>
      <c r="K6" s="25"/>
      <c r="L6" s="25"/>
      <c r="M6" s="25"/>
      <c r="N6" s="25"/>
      <c r="O6" s="25"/>
      <c r="P6" s="25"/>
    </row>
    <row r="7" spans="1:16" x14ac:dyDescent="0.25">
      <c r="A7" s="540">
        <v>3</v>
      </c>
      <c r="B7" s="273">
        <v>0</v>
      </c>
      <c r="C7" s="273"/>
      <c r="D7" s="273"/>
      <c r="E7" s="101">
        <f t="shared" si="0"/>
        <v>0</v>
      </c>
      <c r="F7" s="25"/>
      <c r="G7" s="25"/>
      <c r="H7" s="25"/>
      <c r="I7" s="25"/>
      <c r="J7" s="25"/>
      <c r="K7" s="25"/>
      <c r="L7" s="25"/>
      <c r="M7" s="25"/>
      <c r="N7" s="25"/>
      <c r="O7" s="25"/>
      <c r="P7" s="25"/>
    </row>
    <row r="8" spans="1:16" x14ac:dyDescent="0.25">
      <c r="A8" s="540">
        <v>4</v>
      </c>
      <c r="B8" s="273">
        <v>0</v>
      </c>
      <c r="C8" s="273"/>
      <c r="D8" s="273"/>
      <c r="E8" s="101">
        <f t="shared" si="0"/>
        <v>0</v>
      </c>
      <c r="F8" s="25"/>
      <c r="G8" s="25"/>
      <c r="H8" s="25"/>
      <c r="I8" s="25"/>
      <c r="J8" s="25"/>
      <c r="K8" s="25"/>
      <c r="L8" s="25"/>
      <c r="M8" s="25"/>
      <c r="N8" s="25"/>
      <c r="O8" s="25"/>
      <c r="P8" s="25"/>
    </row>
    <row r="9" spans="1:16" x14ac:dyDescent="0.25">
      <c r="A9" s="540">
        <v>5</v>
      </c>
      <c r="B9" s="273">
        <v>0</v>
      </c>
      <c r="C9" s="273"/>
      <c r="D9" s="273"/>
      <c r="E9" s="101">
        <f t="shared" si="0"/>
        <v>0</v>
      </c>
      <c r="F9" s="25"/>
      <c r="G9" s="25"/>
      <c r="H9" s="25"/>
      <c r="I9" s="25"/>
      <c r="J9" s="25"/>
      <c r="K9" s="25"/>
      <c r="L9" s="25"/>
      <c r="M9" s="25"/>
      <c r="N9" s="25"/>
      <c r="O9" s="25"/>
      <c r="P9" s="25"/>
    </row>
    <row r="10" spans="1:16" x14ac:dyDescent="0.25">
      <c r="A10" s="540">
        <v>6</v>
      </c>
      <c r="B10" s="273">
        <v>0</v>
      </c>
      <c r="C10" s="273"/>
      <c r="D10" s="273"/>
      <c r="E10" s="101">
        <f t="shared" si="0"/>
        <v>0</v>
      </c>
      <c r="F10" s="25"/>
      <c r="G10" s="25"/>
      <c r="H10" s="25"/>
      <c r="I10" s="25"/>
      <c r="J10" s="25"/>
      <c r="K10" s="25"/>
      <c r="L10" s="25"/>
      <c r="M10" s="25"/>
      <c r="N10" s="25"/>
      <c r="O10" s="25"/>
      <c r="P10" s="25"/>
    </row>
    <row r="11" spans="1:16" x14ac:dyDescent="0.25">
      <c r="A11" s="540">
        <v>7</v>
      </c>
      <c r="B11" s="273">
        <v>0</v>
      </c>
      <c r="C11" s="273"/>
      <c r="D11" s="273"/>
      <c r="E11" s="101">
        <f t="shared" si="0"/>
        <v>0</v>
      </c>
      <c r="F11" s="25"/>
      <c r="G11" s="25"/>
      <c r="H11" s="25"/>
      <c r="I11" s="25"/>
      <c r="J11" s="25"/>
      <c r="K11" s="25"/>
      <c r="L11" s="25"/>
      <c r="M11" s="25"/>
      <c r="N11" s="25"/>
      <c r="O11" s="25"/>
      <c r="P11" s="25"/>
    </row>
    <row r="12" spans="1:16" x14ac:dyDescent="0.25">
      <c r="A12" s="540">
        <v>8</v>
      </c>
      <c r="B12" s="273">
        <v>0</v>
      </c>
      <c r="C12" s="273"/>
      <c r="D12" s="273"/>
      <c r="E12" s="101">
        <f t="shared" si="0"/>
        <v>0</v>
      </c>
      <c r="F12" s="25"/>
      <c r="G12" s="25"/>
      <c r="H12" s="25"/>
      <c r="I12" s="25"/>
      <c r="J12" s="25"/>
      <c r="K12" s="25"/>
      <c r="L12" s="25"/>
      <c r="M12" s="25"/>
      <c r="N12" s="25"/>
      <c r="O12" s="25"/>
      <c r="P12" s="25"/>
    </row>
    <row r="13" spans="1:16" x14ac:dyDescent="0.25">
      <c r="A13" s="540">
        <v>9</v>
      </c>
      <c r="B13" s="273">
        <v>0</v>
      </c>
      <c r="C13" s="273"/>
      <c r="D13" s="273"/>
      <c r="E13" s="101">
        <f t="shared" si="0"/>
        <v>0</v>
      </c>
      <c r="F13" s="25"/>
      <c r="G13" s="25"/>
      <c r="H13" s="25"/>
      <c r="I13" s="25"/>
      <c r="J13" s="25"/>
      <c r="K13" s="25"/>
      <c r="L13" s="25"/>
      <c r="M13" s="25"/>
      <c r="N13" s="25"/>
      <c r="O13" s="25"/>
      <c r="P13" s="25"/>
    </row>
    <row r="14" spans="1:16" x14ac:dyDescent="0.25">
      <c r="A14" s="540">
        <v>10</v>
      </c>
      <c r="B14" s="273">
        <v>0</v>
      </c>
      <c r="C14" s="273"/>
      <c r="D14" s="273"/>
      <c r="E14" s="101">
        <f t="shared" si="0"/>
        <v>0</v>
      </c>
      <c r="F14" s="25"/>
      <c r="G14" s="25"/>
      <c r="H14" s="25"/>
      <c r="I14" s="25"/>
      <c r="J14" s="25"/>
      <c r="K14" s="25"/>
      <c r="L14" s="25"/>
      <c r="M14" s="25"/>
      <c r="N14" s="25"/>
      <c r="O14" s="25"/>
      <c r="P14" s="25"/>
    </row>
    <row r="15" spans="1:16" x14ac:dyDescent="0.25">
      <c r="A15" s="540"/>
      <c r="B15" s="101" t="s">
        <v>85</v>
      </c>
      <c r="C15" s="101">
        <f>SUM(C5:C14)</f>
        <v>0</v>
      </c>
      <c r="D15" s="101">
        <f>SUM(D5:D14)</f>
        <v>0</v>
      </c>
      <c r="E15" s="101">
        <f>SUM(E5:E14)</f>
        <v>0</v>
      </c>
      <c r="F15" s="25"/>
      <c r="G15" s="25"/>
      <c r="H15" s="25"/>
      <c r="I15" s="25"/>
      <c r="J15" s="25"/>
      <c r="K15" s="25"/>
      <c r="L15" s="25"/>
      <c r="M15" s="25"/>
      <c r="N15" s="25"/>
      <c r="O15" s="25"/>
      <c r="P15" s="25"/>
    </row>
    <row r="16" spans="1:16" ht="15.75" thickBot="1" x14ac:dyDescent="0.3">
      <c r="A16" s="531"/>
      <c r="B16" s="531"/>
      <c r="C16" s="531"/>
      <c r="D16" s="531"/>
      <c r="E16" s="25"/>
      <c r="F16" s="25"/>
      <c r="G16" s="25"/>
      <c r="H16" s="25"/>
      <c r="I16" s="25"/>
      <c r="J16" s="25"/>
      <c r="K16" s="25"/>
      <c r="L16" s="25"/>
      <c r="M16" s="25"/>
      <c r="N16" s="25"/>
      <c r="O16" s="25"/>
    </row>
    <row r="17" spans="1:16" ht="15.75" thickBot="1" x14ac:dyDescent="0.3">
      <c r="A17" s="1279" t="s">
        <v>660</v>
      </c>
      <c r="B17" s="1280"/>
      <c r="C17" s="1280"/>
      <c r="D17" s="1280"/>
      <c r="E17" s="1280"/>
      <c r="F17" s="1281"/>
      <c r="G17" s="25"/>
      <c r="H17" s="25"/>
      <c r="I17" s="25"/>
      <c r="J17" s="25"/>
      <c r="K17" s="25"/>
      <c r="L17" s="25"/>
      <c r="M17" s="25"/>
      <c r="N17" s="25"/>
      <c r="O17" s="25"/>
    </row>
    <row r="18" spans="1:16" ht="102" x14ac:dyDescent="0.25">
      <c r="A18" s="530" t="s">
        <v>555</v>
      </c>
      <c r="B18" s="530" t="s">
        <v>556</v>
      </c>
      <c r="C18" s="530" t="s">
        <v>550</v>
      </c>
      <c r="D18" s="530" t="s">
        <v>551</v>
      </c>
      <c r="E18" s="530" t="s">
        <v>552</v>
      </c>
      <c r="F18" s="530" t="s">
        <v>557</v>
      </c>
      <c r="G18" s="25"/>
      <c r="H18" s="25"/>
      <c r="I18" s="25"/>
      <c r="J18" s="25"/>
      <c r="K18" s="25"/>
      <c r="L18" s="25"/>
      <c r="M18" s="25"/>
      <c r="N18" s="25"/>
      <c r="O18" s="25"/>
    </row>
    <row r="19" spans="1:16" x14ac:dyDescent="0.25">
      <c r="A19" s="273"/>
      <c r="B19" s="599"/>
      <c r="C19" s="599"/>
      <c r="D19" s="612"/>
      <c r="E19" s="599"/>
      <c r="F19" s="537">
        <f>C19*D19*E19/1000</f>
        <v>0</v>
      </c>
      <c r="G19" s="25"/>
      <c r="H19" s="25"/>
      <c r="I19" s="25"/>
      <c r="J19" s="25"/>
      <c r="K19" s="25"/>
      <c r="L19" s="25"/>
      <c r="M19" s="25"/>
      <c r="N19" s="25"/>
      <c r="O19" s="25"/>
    </row>
    <row r="20" spans="1:16" x14ac:dyDescent="0.25">
      <c r="A20" s="273"/>
      <c r="B20" s="599"/>
      <c r="C20" s="599"/>
      <c r="D20" s="599"/>
      <c r="E20" s="599"/>
      <c r="F20" s="537">
        <f>C20*D20*E20/1000</f>
        <v>0</v>
      </c>
      <c r="G20" s="25"/>
      <c r="H20" s="25"/>
      <c r="I20" s="25"/>
      <c r="J20" s="25"/>
      <c r="K20" s="25"/>
      <c r="L20" s="25"/>
      <c r="M20" s="25"/>
      <c r="N20" s="25"/>
      <c r="O20" s="25"/>
    </row>
    <row r="21" spans="1:16" x14ac:dyDescent="0.25">
      <c r="A21" s="273"/>
      <c r="B21" s="599"/>
      <c r="C21" s="599"/>
      <c r="D21" s="612"/>
      <c r="E21" s="599"/>
      <c r="F21" s="537">
        <f>C21*D21*E21/1000</f>
        <v>0</v>
      </c>
      <c r="G21" s="25"/>
      <c r="H21" s="25"/>
      <c r="I21" s="25"/>
      <c r="J21" s="25"/>
      <c r="K21" s="25"/>
      <c r="L21" s="25"/>
      <c r="M21" s="25"/>
      <c r="N21" s="25"/>
      <c r="O21" s="25"/>
    </row>
    <row r="22" spans="1:16" x14ac:dyDescent="0.25">
      <c r="A22" s="273"/>
      <c r="B22" s="599"/>
      <c r="C22" s="599"/>
      <c r="D22" s="612"/>
      <c r="E22" s="599"/>
      <c r="F22" s="537">
        <f>C22*D22*E22/1000</f>
        <v>0</v>
      </c>
      <c r="G22" s="25"/>
      <c r="H22" s="25"/>
      <c r="I22" s="25"/>
      <c r="J22" s="25"/>
      <c r="K22" s="25"/>
      <c r="L22" s="25"/>
      <c r="M22" s="25"/>
      <c r="N22" s="25"/>
      <c r="O22" s="25"/>
    </row>
    <row r="23" spans="1:16" ht="15.75" thickBot="1" x14ac:dyDescent="0.3">
      <c r="A23" s="613"/>
      <c r="B23" s="614"/>
      <c r="C23" s="614"/>
      <c r="D23" s="615"/>
      <c r="E23" s="614"/>
      <c r="F23" s="538">
        <f>C23*D23*E23/1000</f>
        <v>0</v>
      </c>
      <c r="G23" s="25"/>
      <c r="H23" s="25"/>
      <c r="I23" s="25"/>
      <c r="J23" s="25"/>
      <c r="K23" s="25"/>
      <c r="L23" s="25"/>
      <c r="M23" s="25"/>
      <c r="N23" s="25"/>
      <c r="O23" s="25"/>
    </row>
    <row r="24" spans="1:16" ht="15.75" thickBot="1" x14ac:dyDescent="0.3">
      <c r="A24" s="1279" t="s">
        <v>558</v>
      </c>
      <c r="B24" s="1280"/>
      <c r="C24" s="1280"/>
      <c r="D24" s="1280"/>
      <c r="E24" s="1280"/>
      <c r="F24" s="541">
        <f>SUM(F19:F23)</f>
        <v>0</v>
      </c>
      <c r="G24" s="25"/>
      <c r="H24" s="25"/>
      <c r="I24" s="25"/>
      <c r="J24" s="25"/>
      <c r="K24" s="25"/>
      <c r="L24" s="25"/>
      <c r="M24" s="25"/>
      <c r="N24" s="25"/>
      <c r="O24" s="25"/>
    </row>
    <row r="25" spans="1:16" x14ac:dyDescent="0.25">
      <c r="A25" s="531"/>
      <c r="B25" s="531"/>
      <c r="C25" s="531"/>
      <c r="D25" s="531"/>
      <c r="E25" s="25"/>
      <c r="F25" s="25"/>
      <c r="G25" s="25"/>
      <c r="H25" s="25"/>
      <c r="I25" s="25"/>
      <c r="J25" s="25"/>
      <c r="K25" s="25"/>
      <c r="L25" s="25"/>
      <c r="M25" s="25"/>
      <c r="N25" s="25"/>
      <c r="O25" s="25"/>
    </row>
    <row r="26" spans="1:16" x14ac:dyDescent="0.25">
      <c r="A26" s="531"/>
      <c r="B26" s="531"/>
      <c r="C26" s="531"/>
      <c r="D26" s="531"/>
      <c r="E26" s="25"/>
      <c r="F26" s="25"/>
      <c r="G26" s="25"/>
      <c r="H26" s="25"/>
      <c r="I26" s="25"/>
      <c r="J26" s="25"/>
      <c r="K26" s="25"/>
      <c r="L26" s="25"/>
      <c r="M26" s="25"/>
      <c r="N26" s="25"/>
      <c r="O26" s="25"/>
    </row>
    <row r="27" spans="1:16" ht="15.75" thickBot="1" x14ac:dyDescent="0.3">
      <c r="A27" s="25"/>
      <c r="B27" s="25"/>
      <c r="C27" s="25"/>
      <c r="D27" s="25"/>
      <c r="E27" s="25"/>
      <c r="F27" s="25"/>
      <c r="G27" s="25"/>
      <c r="H27" s="25"/>
      <c r="I27" s="25"/>
      <c r="J27" s="25"/>
      <c r="K27" s="25"/>
      <c r="L27" s="25"/>
      <c r="M27" s="25"/>
      <c r="N27" s="25"/>
      <c r="O27" s="25"/>
    </row>
    <row r="28" spans="1:16" ht="12" customHeight="1" thickBot="1" x14ac:dyDescent="0.3">
      <c r="A28" s="1263" t="s">
        <v>639</v>
      </c>
      <c r="B28" s="1264"/>
      <c r="C28" s="1264"/>
      <c r="D28" s="1264"/>
      <c r="E28" s="1264"/>
      <c r="F28" s="1264"/>
      <c r="G28" s="1264"/>
      <c r="H28" s="1264"/>
      <c r="I28" s="1265"/>
      <c r="J28" s="25"/>
      <c r="K28" s="25"/>
      <c r="L28" s="25"/>
      <c r="M28" s="25"/>
      <c r="N28" s="25"/>
      <c r="O28" s="25"/>
    </row>
    <row r="29" spans="1:16" ht="207" customHeight="1" x14ac:dyDescent="0.25">
      <c r="B29" s="601" t="s">
        <v>554</v>
      </c>
      <c r="C29" s="530" t="s">
        <v>570</v>
      </c>
      <c r="D29" s="530" t="s">
        <v>549</v>
      </c>
      <c r="E29" s="530" t="s">
        <v>559</v>
      </c>
      <c r="F29" s="530" t="s">
        <v>595</v>
      </c>
      <c r="G29" s="530" t="s">
        <v>560</v>
      </c>
      <c r="H29" s="530" t="s">
        <v>548</v>
      </c>
      <c r="I29" s="530" t="s">
        <v>553</v>
      </c>
      <c r="J29" s="25"/>
      <c r="K29" s="25"/>
      <c r="L29" s="25"/>
      <c r="M29" s="1262"/>
      <c r="N29" s="25"/>
      <c r="O29" s="25"/>
      <c r="P29" s="25"/>
    </row>
    <row r="30" spans="1:16" ht="15.75" x14ac:dyDescent="0.25">
      <c r="A30" s="540">
        <v>1</v>
      </c>
      <c r="B30" s="603">
        <f>B5</f>
        <v>0</v>
      </c>
      <c r="C30" s="599"/>
      <c r="D30" s="599">
        <v>1</v>
      </c>
      <c r="E30" s="617">
        <f t="shared" ref="E30:E39" si="1">E5</f>
        <v>0</v>
      </c>
      <c r="F30" s="616">
        <v>0</v>
      </c>
      <c r="G30" s="616">
        <v>20</v>
      </c>
      <c r="H30" s="618">
        <f t="shared" ref="H30:H39" si="2">IF(1-(F30/G30)&lt;0,0,(1-(F30/G30)))</f>
        <v>1</v>
      </c>
      <c r="I30" s="537">
        <f t="shared" ref="I30:I39" si="3">H30*C30*E30/D30</f>
        <v>0</v>
      </c>
      <c r="J30" s="25"/>
      <c r="K30" s="25"/>
      <c r="L30" s="25"/>
      <c r="M30" s="1262"/>
      <c r="N30" s="25"/>
      <c r="O30" s="529"/>
      <c r="P30" s="25"/>
    </row>
    <row r="31" spans="1:16" ht="15.75" x14ac:dyDescent="0.25">
      <c r="A31" s="540">
        <v>2</v>
      </c>
      <c r="B31" s="603">
        <f t="shared" ref="B31:B39" si="4">B6</f>
        <v>0</v>
      </c>
      <c r="C31" s="599"/>
      <c r="D31" s="599">
        <v>1</v>
      </c>
      <c r="E31" s="617">
        <f t="shared" si="1"/>
        <v>0</v>
      </c>
      <c r="F31" s="616">
        <v>0</v>
      </c>
      <c r="G31" s="616">
        <v>20</v>
      </c>
      <c r="H31" s="618">
        <f t="shared" si="2"/>
        <v>1</v>
      </c>
      <c r="I31" s="537">
        <f t="shared" si="3"/>
        <v>0</v>
      </c>
      <c r="J31" s="25"/>
      <c r="K31" s="25"/>
      <c r="L31" s="25"/>
      <c r="M31" s="1262"/>
      <c r="N31" s="25"/>
      <c r="O31" s="529"/>
      <c r="P31" s="25"/>
    </row>
    <row r="32" spans="1:16" ht="15.75" x14ac:dyDescent="0.25">
      <c r="A32" s="540">
        <v>3</v>
      </c>
      <c r="B32" s="603">
        <f t="shared" si="4"/>
        <v>0</v>
      </c>
      <c r="C32" s="599"/>
      <c r="D32" s="599">
        <v>1</v>
      </c>
      <c r="E32" s="617">
        <f t="shared" si="1"/>
        <v>0</v>
      </c>
      <c r="F32" s="616">
        <v>0</v>
      </c>
      <c r="G32" s="616">
        <v>20</v>
      </c>
      <c r="H32" s="618">
        <f t="shared" si="2"/>
        <v>1</v>
      </c>
      <c r="I32" s="537">
        <f t="shared" si="3"/>
        <v>0</v>
      </c>
      <c r="J32" s="25"/>
      <c r="K32" s="25"/>
      <c r="L32" s="25"/>
      <c r="M32" s="1262"/>
      <c r="N32" s="25"/>
      <c r="O32" s="529"/>
      <c r="P32" s="25"/>
    </row>
    <row r="33" spans="1:16" ht="15.75" x14ac:dyDescent="0.25">
      <c r="A33" s="540">
        <v>4</v>
      </c>
      <c r="B33" s="603">
        <f t="shared" si="4"/>
        <v>0</v>
      </c>
      <c r="C33" s="599"/>
      <c r="D33" s="599">
        <v>1</v>
      </c>
      <c r="E33" s="617">
        <f t="shared" si="1"/>
        <v>0</v>
      </c>
      <c r="F33" s="616">
        <v>0</v>
      </c>
      <c r="G33" s="616">
        <v>20</v>
      </c>
      <c r="H33" s="618">
        <f t="shared" si="2"/>
        <v>1</v>
      </c>
      <c r="I33" s="537">
        <f t="shared" si="3"/>
        <v>0</v>
      </c>
      <c r="J33" s="25"/>
      <c r="K33" s="25"/>
      <c r="L33" s="25"/>
      <c r="M33" s="529"/>
      <c r="N33" s="25"/>
      <c r="O33" s="25"/>
      <c r="P33" s="25"/>
    </row>
    <row r="34" spans="1:16" x14ac:dyDescent="0.25">
      <c r="A34" s="540">
        <v>5</v>
      </c>
      <c r="B34" s="603">
        <f t="shared" si="4"/>
        <v>0</v>
      </c>
      <c r="C34" s="599"/>
      <c r="D34" s="599">
        <v>1</v>
      </c>
      <c r="E34" s="617">
        <f t="shared" si="1"/>
        <v>0</v>
      </c>
      <c r="F34" s="616">
        <v>0</v>
      </c>
      <c r="G34" s="616">
        <v>20</v>
      </c>
      <c r="H34" s="618">
        <f t="shared" si="2"/>
        <v>1</v>
      </c>
      <c r="I34" s="537">
        <f t="shared" si="3"/>
        <v>0</v>
      </c>
      <c r="J34" s="25"/>
      <c r="K34" s="25"/>
      <c r="L34" s="25"/>
      <c r="M34" s="1262"/>
      <c r="N34" s="25"/>
      <c r="O34" s="25"/>
      <c r="P34" s="25"/>
    </row>
    <row r="35" spans="1:16" x14ac:dyDescent="0.25">
      <c r="A35" s="540">
        <v>6</v>
      </c>
      <c r="B35" s="603">
        <f t="shared" si="4"/>
        <v>0</v>
      </c>
      <c r="C35" s="599"/>
      <c r="D35" s="599">
        <v>1</v>
      </c>
      <c r="E35" s="617">
        <f t="shared" si="1"/>
        <v>0</v>
      </c>
      <c r="F35" s="616">
        <v>0</v>
      </c>
      <c r="G35" s="616">
        <v>20</v>
      </c>
      <c r="H35" s="618">
        <f t="shared" si="2"/>
        <v>1</v>
      </c>
      <c r="I35" s="537">
        <f t="shared" si="3"/>
        <v>0</v>
      </c>
      <c r="J35" s="25"/>
      <c r="K35" s="25"/>
      <c r="L35" s="25"/>
      <c r="M35" s="1262"/>
      <c r="N35" s="25"/>
      <c r="O35" s="25"/>
      <c r="P35" s="25"/>
    </row>
    <row r="36" spans="1:16" x14ac:dyDescent="0.25">
      <c r="A36" s="540">
        <v>7</v>
      </c>
      <c r="B36" s="603">
        <f t="shared" si="4"/>
        <v>0</v>
      </c>
      <c r="C36" s="599"/>
      <c r="D36" s="599">
        <v>1</v>
      </c>
      <c r="E36" s="617">
        <f t="shared" si="1"/>
        <v>0</v>
      </c>
      <c r="F36" s="616">
        <v>0</v>
      </c>
      <c r="G36" s="616">
        <v>20</v>
      </c>
      <c r="H36" s="618">
        <f t="shared" si="2"/>
        <v>1</v>
      </c>
      <c r="I36" s="537">
        <f t="shared" si="3"/>
        <v>0</v>
      </c>
      <c r="J36" s="25"/>
      <c r="K36" s="25"/>
      <c r="L36" s="25"/>
      <c r="M36" s="25"/>
      <c r="N36" s="25"/>
      <c r="O36" s="25"/>
      <c r="P36" s="25"/>
    </row>
    <row r="37" spans="1:16" x14ac:dyDescent="0.25">
      <c r="A37" s="540">
        <v>8</v>
      </c>
      <c r="B37" s="603">
        <f t="shared" si="4"/>
        <v>0</v>
      </c>
      <c r="C37" s="599"/>
      <c r="D37" s="599">
        <v>1</v>
      </c>
      <c r="E37" s="617">
        <f t="shared" si="1"/>
        <v>0</v>
      </c>
      <c r="F37" s="616">
        <v>0</v>
      </c>
      <c r="G37" s="616">
        <v>20</v>
      </c>
      <c r="H37" s="618">
        <f t="shared" si="2"/>
        <v>1</v>
      </c>
      <c r="I37" s="537">
        <f t="shared" si="3"/>
        <v>0</v>
      </c>
      <c r="J37" s="25"/>
      <c r="K37" s="25"/>
      <c r="L37" s="25"/>
      <c r="M37" s="25"/>
      <c r="N37" s="25"/>
      <c r="O37" s="25"/>
      <c r="P37" s="25"/>
    </row>
    <row r="38" spans="1:16" x14ac:dyDescent="0.25">
      <c r="A38" s="540">
        <v>9</v>
      </c>
      <c r="B38" s="603">
        <f t="shared" si="4"/>
        <v>0</v>
      </c>
      <c r="C38" s="599"/>
      <c r="D38" s="599">
        <v>1</v>
      </c>
      <c r="E38" s="617">
        <f t="shared" si="1"/>
        <v>0</v>
      </c>
      <c r="F38" s="616">
        <v>0</v>
      </c>
      <c r="G38" s="616">
        <v>20</v>
      </c>
      <c r="H38" s="618">
        <f t="shared" si="2"/>
        <v>1</v>
      </c>
      <c r="I38" s="537">
        <f t="shared" si="3"/>
        <v>0</v>
      </c>
      <c r="J38" s="25"/>
      <c r="K38" s="25"/>
      <c r="L38" s="25"/>
      <c r="M38" s="25"/>
      <c r="N38" s="25"/>
      <c r="O38" s="25"/>
      <c r="P38" s="25"/>
    </row>
    <row r="39" spans="1:16" ht="15.75" thickBot="1" x14ac:dyDescent="0.3">
      <c r="A39" s="540">
        <v>10</v>
      </c>
      <c r="B39" s="603">
        <f t="shared" si="4"/>
        <v>0</v>
      </c>
      <c r="C39" s="614"/>
      <c r="D39" s="599">
        <v>1</v>
      </c>
      <c r="E39" s="617">
        <f t="shared" si="1"/>
        <v>0</v>
      </c>
      <c r="F39" s="616">
        <v>0</v>
      </c>
      <c r="G39" s="616">
        <v>20</v>
      </c>
      <c r="H39" s="619">
        <f t="shared" si="2"/>
        <v>1</v>
      </c>
      <c r="I39" s="538">
        <f t="shared" si="3"/>
        <v>0</v>
      </c>
      <c r="J39" s="25"/>
      <c r="K39" s="25"/>
      <c r="L39" s="25"/>
      <c r="M39" s="25"/>
      <c r="N39" s="25"/>
      <c r="O39" s="25"/>
      <c r="P39" s="25"/>
    </row>
    <row r="40" spans="1:16" ht="15.75" thickBot="1" x14ac:dyDescent="0.3">
      <c r="B40" s="1054" t="s">
        <v>85</v>
      </c>
      <c r="C40" s="1055"/>
      <c r="D40" s="1055"/>
      <c r="E40" s="1055"/>
      <c r="F40" s="1055"/>
      <c r="G40" s="1055"/>
      <c r="H40" s="1056"/>
      <c r="I40" s="539">
        <f>SUM(I30:I39)</f>
        <v>0</v>
      </c>
      <c r="J40" s="25"/>
      <c r="K40" s="25"/>
      <c r="L40" s="25"/>
      <c r="M40" s="25"/>
      <c r="N40" s="25"/>
      <c r="O40" s="25"/>
      <c r="P40" s="25"/>
    </row>
    <row r="41" spans="1:16" ht="15.75" thickBot="1" x14ac:dyDescent="0.3">
      <c r="A41" s="531"/>
      <c r="B41" s="531"/>
      <c r="C41" s="531"/>
      <c r="D41" s="531"/>
      <c r="E41" s="531"/>
      <c r="F41" s="531"/>
      <c r="G41" s="12"/>
      <c r="H41" s="12"/>
      <c r="I41" s="12"/>
    </row>
    <row r="42" spans="1:16" ht="44.25" customHeight="1" thickBot="1" x14ac:dyDescent="0.3">
      <c r="A42" s="1277" t="s">
        <v>597</v>
      </c>
      <c r="B42" s="1278"/>
      <c r="C42" s="544"/>
      <c r="D42" s="544"/>
      <c r="E42" s="544"/>
      <c r="F42" s="544"/>
      <c r="G42" s="12"/>
      <c r="H42" s="12"/>
      <c r="I42" s="12"/>
    </row>
    <row r="43" spans="1:16" x14ac:dyDescent="0.25">
      <c r="A43" s="12" t="s">
        <v>566</v>
      </c>
      <c r="B43" s="12"/>
      <c r="C43" s="12"/>
      <c r="D43" s="12"/>
      <c r="E43" s="12"/>
      <c r="F43" s="12"/>
      <c r="G43" s="12"/>
      <c r="H43" s="12"/>
      <c r="I43" s="12"/>
    </row>
    <row r="44" spans="1:16" ht="27" customHeight="1" x14ac:dyDescent="0.25">
      <c r="A44" s="1268" t="s">
        <v>658</v>
      </c>
      <c r="B44" s="1269"/>
      <c r="C44" s="1269"/>
      <c r="D44" s="1270"/>
      <c r="E44" s="12"/>
      <c r="F44" s="12"/>
      <c r="G44" s="12"/>
      <c r="H44" s="12"/>
      <c r="I44" s="12"/>
    </row>
    <row r="45" spans="1:16" ht="63.75" customHeight="1" x14ac:dyDescent="0.25">
      <c r="A45" s="532"/>
      <c r="B45" s="532" t="s">
        <v>571</v>
      </c>
      <c r="C45" s="101" t="s">
        <v>563</v>
      </c>
      <c r="D45" s="101" t="s">
        <v>564</v>
      </c>
      <c r="E45" s="101" t="s">
        <v>565</v>
      </c>
      <c r="F45" s="7"/>
      <c r="G45" s="7"/>
      <c r="H45" s="7"/>
      <c r="I45" s="12"/>
      <c r="J45" s="12"/>
    </row>
    <row r="46" spans="1:16" x14ac:dyDescent="0.25">
      <c r="A46" s="101">
        <v>1</v>
      </c>
      <c r="B46" s="273"/>
      <c r="C46" s="273"/>
      <c r="D46" s="273"/>
      <c r="E46" s="534">
        <f>C46-D46</f>
        <v>0</v>
      </c>
      <c r="F46" s="7"/>
      <c r="G46" s="7"/>
      <c r="H46" s="7"/>
      <c r="I46" s="12"/>
      <c r="J46" s="12"/>
    </row>
    <row r="47" spans="1:16" x14ac:dyDescent="0.25">
      <c r="A47" s="101">
        <v>2</v>
      </c>
      <c r="B47" s="273"/>
      <c r="C47" s="273"/>
      <c r="D47" s="273"/>
      <c r="E47" s="534">
        <f t="shared" ref="E47:E55" si="5">C47-D47</f>
        <v>0</v>
      </c>
      <c r="F47" s="7"/>
      <c r="G47" s="7"/>
      <c r="H47" s="7"/>
      <c r="I47" s="12"/>
      <c r="J47" s="12"/>
    </row>
    <row r="48" spans="1:16" x14ac:dyDescent="0.25">
      <c r="A48" s="101">
        <v>3</v>
      </c>
      <c r="B48" s="273"/>
      <c r="C48" s="273"/>
      <c r="D48" s="273"/>
      <c r="E48" s="534">
        <f t="shared" si="5"/>
        <v>0</v>
      </c>
      <c r="F48" s="7"/>
      <c r="G48" s="7"/>
      <c r="H48" s="7"/>
      <c r="I48" s="12"/>
      <c r="J48" s="12"/>
    </row>
    <row r="49" spans="1:10" x14ac:dyDescent="0.25">
      <c r="A49" s="101">
        <v>4</v>
      </c>
      <c r="B49" s="273"/>
      <c r="C49" s="273"/>
      <c r="D49" s="273"/>
      <c r="E49" s="534">
        <f>C49-D49</f>
        <v>0</v>
      </c>
      <c r="F49" s="7"/>
      <c r="G49" s="7"/>
      <c r="H49" s="7"/>
      <c r="I49" s="12"/>
      <c r="J49" s="12"/>
    </row>
    <row r="50" spans="1:10" x14ac:dyDescent="0.25">
      <c r="A50" s="101">
        <v>5</v>
      </c>
      <c r="B50" s="273"/>
      <c r="C50" s="273"/>
      <c r="D50" s="273"/>
      <c r="E50" s="534">
        <f>C50-D50</f>
        <v>0</v>
      </c>
      <c r="F50" s="7"/>
      <c r="G50" s="7"/>
      <c r="H50" s="7"/>
      <c r="I50" s="12"/>
      <c r="J50" s="12"/>
    </row>
    <row r="51" spans="1:10" x14ac:dyDescent="0.25">
      <c r="A51" s="101">
        <v>6</v>
      </c>
      <c r="B51" s="273"/>
      <c r="C51" s="273"/>
      <c r="D51" s="273"/>
      <c r="E51" s="534">
        <f>C51-D51</f>
        <v>0</v>
      </c>
      <c r="F51" s="7"/>
      <c r="G51" s="7"/>
      <c r="H51" s="7"/>
      <c r="I51" s="12"/>
      <c r="J51" s="12"/>
    </row>
    <row r="52" spans="1:10" x14ac:dyDescent="0.25">
      <c r="A52" s="101">
        <v>7</v>
      </c>
      <c r="B52" s="273"/>
      <c r="C52" s="273"/>
      <c r="D52" s="273"/>
      <c r="E52" s="534">
        <f t="shared" si="5"/>
        <v>0</v>
      </c>
      <c r="F52" s="7"/>
      <c r="G52" s="7"/>
      <c r="H52" s="7"/>
      <c r="I52" s="12"/>
      <c r="J52" s="12"/>
    </row>
    <row r="53" spans="1:10" x14ac:dyDescent="0.25">
      <c r="A53" s="101">
        <v>8</v>
      </c>
      <c r="B53" s="273"/>
      <c r="C53" s="273"/>
      <c r="D53" s="273"/>
      <c r="E53" s="534">
        <f t="shared" si="5"/>
        <v>0</v>
      </c>
      <c r="F53" s="7"/>
      <c r="G53" s="7"/>
      <c r="H53" s="7"/>
      <c r="I53" s="12"/>
      <c r="J53" s="12"/>
    </row>
    <row r="54" spans="1:10" x14ac:dyDescent="0.25">
      <c r="A54" s="101">
        <v>9</v>
      </c>
      <c r="B54" s="273"/>
      <c r="C54" s="273"/>
      <c r="D54" s="273"/>
      <c r="E54" s="534">
        <f t="shared" si="5"/>
        <v>0</v>
      </c>
      <c r="F54" s="7"/>
      <c r="G54" s="7"/>
      <c r="H54" s="7"/>
      <c r="I54" s="12"/>
      <c r="J54" s="12"/>
    </row>
    <row r="55" spans="1:10" x14ac:dyDescent="0.25">
      <c r="A55" s="101">
        <v>10</v>
      </c>
      <c r="B55" s="273"/>
      <c r="C55" s="273"/>
      <c r="D55" s="273"/>
      <c r="E55" s="534">
        <f t="shared" si="5"/>
        <v>0</v>
      </c>
      <c r="F55" s="7"/>
      <c r="G55" s="7"/>
      <c r="H55" s="7"/>
      <c r="I55" s="12"/>
      <c r="J55" s="12"/>
    </row>
    <row r="56" spans="1:10" x14ac:dyDescent="0.25">
      <c r="A56" s="1271" t="s">
        <v>85</v>
      </c>
      <c r="B56" s="1272"/>
      <c r="C56" s="101">
        <f>SUM(C46:C55)</f>
        <v>0</v>
      </c>
      <c r="D56" s="101">
        <f>SUM(D46:D55)</f>
        <v>0</v>
      </c>
      <c r="E56" s="101">
        <f>SUM(E46:E55)</f>
        <v>0</v>
      </c>
      <c r="F56" s="12"/>
      <c r="G56" s="12"/>
      <c r="H56" s="12"/>
      <c r="I56" s="12"/>
      <c r="J56" s="12"/>
    </row>
    <row r="57" spans="1:10" x14ac:dyDescent="0.25">
      <c r="A57" s="531"/>
      <c r="B57" s="531"/>
      <c r="C57" s="531"/>
      <c r="D57" s="531"/>
      <c r="E57" s="12"/>
      <c r="F57" s="12"/>
      <c r="G57" s="12"/>
      <c r="H57" s="12"/>
      <c r="I57" s="12"/>
    </row>
    <row r="58" spans="1:10" ht="15.75" thickBot="1" x14ac:dyDescent="0.3">
      <c r="A58" s="531"/>
      <c r="B58" s="531"/>
      <c r="C58" s="531"/>
      <c r="D58" s="531"/>
      <c r="E58" s="12"/>
      <c r="F58" s="12"/>
      <c r="G58" s="12"/>
      <c r="H58" s="12"/>
      <c r="I58" s="12"/>
    </row>
    <row r="59" spans="1:10" ht="15.75" thickBot="1" x14ac:dyDescent="0.3">
      <c r="A59" s="1279" t="s">
        <v>659</v>
      </c>
      <c r="B59" s="1280"/>
      <c r="C59" s="1280"/>
      <c r="D59" s="1280"/>
      <c r="E59" s="1281"/>
      <c r="F59" s="12"/>
      <c r="G59" s="12"/>
      <c r="H59" s="12"/>
      <c r="I59" s="12"/>
    </row>
    <row r="60" spans="1:10" ht="179.25" x14ac:dyDescent="0.25">
      <c r="A60" s="643"/>
      <c r="B60" s="644" t="s">
        <v>571</v>
      </c>
      <c r="C60" s="530" t="s">
        <v>642</v>
      </c>
      <c r="D60" s="530" t="s">
        <v>567</v>
      </c>
      <c r="E60" s="645" t="s">
        <v>596</v>
      </c>
      <c r="F60" s="533" t="s">
        <v>641</v>
      </c>
      <c r="G60" s="602" t="s">
        <v>548</v>
      </c>
      <c r="H60" s="533" t="s">
        <v>640</v>
      </c>
      <c r="I60" s="12"/>
      <c r="J60" s="12"/>
    </row>
    <row r="61" spans="1:10" x14ac:dyDescent="0.25">
      <c r="A61" s="604">
        <v>1</v>
      </c>
      <c r="B61" s="604">
        <f t="shared" ref="B61:B66" si="6">B46</f>
        <v>0</v>
      </c>
      <c r="C61" s="533">
        <f t="shared" ref="C61:C66" si="7">E46</f>
        <v>0</v>
      </c>
      <c r="D61" s="621"/>
      <c r="E61" s="273">
        <v>0</v>
      </c>
      <c r="F61" s="273">
        <v>20</v>
      </c>
      <c r="G61" s="543">
        <f t="shared" ref="G61:G70" si="8">IF(1-(E61/F61)&lt;0,0,(1-(E61/F61)))</f>
        <v>1</v>
      </c>
      <c r="H61" s="534">
        <f t="shared" ref="H61:H63" si="9">C61*D61*G61</f>
        <v>0</v>
      </c>
      <c r="I61" s="12"/>
      <c r="J61" s="12"/>
    </row>
    <row r="62" spans="1:10" x14ac:dyDescent="0.25">
      <c r="A62" s="604">
        <v>2</v>
      </c>
      <c r="B62" s="604">
        <f t="shared" si="6"/>
        <v>0</v>
      </c>
      <c r="C62" s="533">
        <f t="shared" si="7"/>
        <v>0</v>
      </c>
      <c r="D62" s="621"/>
      <c r="E62" s="273">
        <v>0</v>
      </c>
      <c r="F62" s="273">
        <v>20</v>
      </c>
      <c r="G62" s="543">
        <f t="shared" si="8"/>
        <v>1</v>
      </c>
      <c r="H62" s="534">
        <f t="shared" si="9"/>
        <v>0</v>
      </c>
      <c r="I62" s="12"/>
      <c r="J62" s="12"/>
    </row>
    <row r="63" spans="1:10" x14ac:dyDescent="0.25">
      <c r="A63" s="604">
        <v>3</v>
      </c>
      <c r="B63" s="604">
        <f t="shared" si="6"/>
        <v>0</v>
      </c>
      <c r="C63" s="533">
        <f t="shared" si="7"/>
        <v>0</v>
      </c>
      <c r="D63" s="621"/>
      <c r="E63" s="273">
        <v>0</v>
      </c>
      <c r="F63" s="273">
        <v>20</v>
      </c>
      <c r="G63" s="543">
        <f t="shared" si="8"/>
        <v>1</v>
      </c>
      <c r="H63" s="534">
        <f t="shared" si="9"/>
        <v>0</v>
      </c>
      <c r="I63" s="12"/>
      <c r="J63" s="12"/>
    </row>
    <row r="64" spans="1:10" x14ac:dyDescent="0.25">
      <c r="A64" s="604">
        <v>4</v>
      </c>
      <c r="B64" s="604">
        <f t="shared" si="6"/>
        <v>0</v>
      </c>
      <c r="C64" s="533">
        <f t="shared" si="7"/>
        <v>0</v>
      </c>
      <c r="D64" s="621"/>
      <c r="E64" s="273">
        <v>0</v>
      </c>
      <c r="F64" s="273">
        <v>20</v>
      </c>
      <c r="G64" s="543">
        <f t="shared" si="8"/>
        <v>1</v>
      </c>
      <c r="H64" s="534">
        <f>C64*D64*G64</f>
        <v>0</v>
      </c>
      <c r="I64" s="12"/>
      <c r="J64" s="12"/>
    </row>
    <row r="65" spans="1:10" x14ac:dyDescent="0.25">
      <c r="A65" s="604">
        <v>5</v>
      </c>
      <c r="B65" s="604">
        <f t="shared" si="6"/>
        <v>0</v>
      </c>
      <c r="C65" s="533">
        <f t="shared" si="7"/>
        <v>0</v>
      </c>
      <c r="D65" s="622"/>
      <c r="E65" s="273">
        <v>0</v>
      </c>
      <c r="F65" s="273">
        <v>20</v>
      </c>
      <c r="G65" s="543">
        <f t="shared" si="8"/>
        <v>1</v>
      </c>
      <c r="H65" s="534">
        <f t="shared" ref="H65:H70" si="10">C65*D65*G65</f>
        <v>0</v>
      </c>
      <c r="I65" s="12"/>
      <c r="J65" s="12"/>
    </row>
    <row r="66" spans="1:10" x14ac:dyDescent="0.25">
      <c r="A66" s="604">
        <v>6</v>
      </c>
      <c r="B66" s="604">
        <f t="shared" si="6"/>
        <v>0</v>
      </c>
      <c r="C66" s="533">
        <f t="shared" si="7"/>
        <v>0</v>
      </c>
      <c r="D66" s="622"/>
      <c r="E66" s="273">
        <v>0</v>
      </c>
      <c r="F66" s="273">
        <v>20</v>
      </c>
      <c r="G66" s="543">
        <f t="shared" si="8"/>
        <v>1</v>
      </c>
      <c r="H66" s="534">
        <f t="shared" si="10"/>
        <v>0</v>
      </c>
      <c r="I66" s="12"/>
      <c r="J66" s="12"/>
    </row>
    <row r="67" spans="1:10" x14ac:dyDescent="0.25">
      <c r="A67" s="604">
        <v>7</v>
      </c>
      <c r="B67" s="604">
        <f t="shared" ref="B67:B70" si="11">B52</f>
        <v>0</v>
      </c>
      <c r="C67" s="533">
        <f t="shared" ref="C67:C70" si="12">E52</f>
        <v>0</v>
      </c>
      <c r="D67" s="622"/>
      <c r="E67" s="273">
        <v>0</v>
      </c>
      <c r="F67" s="273">
        <v>20</v>
      </c>
      <c r="G67" s="543">
        <f t="shared" si="8"/>
        <v>1</v>
      </c>
      <c r="H67" s="534">
        <f t="shared" si="10"/>
        <v>0</v>
      </c>
      <c r="I67" s="12"/>
      <c r="J67" s="12"/>
    </row>
    <row r="68" spans="1:10" x14ac:dyDescent="0.25">
      <c r="A68" s="604">
        <v>8</v>
      </c>
      <c r="B68" s="604">
        <f t="shared" si="11"/>
        <v>0</v>
      </c>
      <c r="C68" s="533">
        <f t="shared" si="12"/>
        <v>0</v>
      </c>
      <c r="D68" s="622"/>
      <c r="E68" s="273">
        <v>0</v>
      </c>
      <c r="F68" s="273">
        <v>20</v>
      </c>
      <c r="G68" s="543">
        <f t="shared" si="8"/>
        <v>1</v>
      </c>
      <c r="H68" s="534">
        <f t="shared" si="10"/>
        <v>0</v>
      </c>
      <c r="I68" s="12"/>
      <c r="J68" s="12"/>
    </row>
    <row r="69" spans="1:10" x14ac:dyDescent="0.25">
      <c r="A69" s="604">
        <v>9</v>
      </c>
      <c r="B69" s="604">
        <f t="shared" si="11"/>
        <v>0</v>
      </c>
      <c r="C69" s="533">
        <f t="shared" si="12"/>
        <v>0</v>
      </c>
      <c r="D69" s="622"/>
      <c r="E69" s="273">
        <v>0</v>
      </c>
      <c r="F69" s="273">
        <v>20</v>
      </c>
      <c r="G69" s="543">
        <f t="shared" si="8"/>
        <v>1</v>
      </c>
      <c r="H69" s="534">
        <f t="shared" si="10"/>
        <v>0</v>
      </c>
      <c r="I69" s="12"/>
      <c r="J69" s="12"/>
    </row>
    <row r="70" spans="1:10" ht="15.75" thickBot="1" x14ac:dyDescent="0.3">
      <c r="A70" s="605">
        <v>10</v>
      </c>
      <c r="B70" s="605">
        <f t="shared" si="11"/>
        <v>0</v>
      </c>
      <c r="C70" s="620">
        <f t="shared" si="12"/>
        <v>0</v>
      </c>
      <c r="D70" s="623"/>
      <c r="E70" s="613">
        <v>0</v>
      </c>
      <c r="F70" s="613">
        <v>20</v>
      </c>
      <c r="G70" s="606">
        <f t="shared" si="8"/>
        <v>1</v>
      </c>
      <c r="H70" s="534">
        <f t="shared" si="10"/>
        <v>0</v>
      </c>
      <c r="I70" s="12"/>
      <c r="J70" s="12"/>
    </row>
    <row r="71" spans="1:10" ht="15.75" thickBot="1" x14ac:dyDescent="0.3">
      <c r="A71" s="1279" t="s">
        <v>85</v>
      </c>
      <c r="B71" s="1280"/>
      <c r="C71" s="1280"/>
      <c r="D71" s="1280"/>
      <c r="E71" s="1280"/>
      <c r="F71" s="1280"/>
      <c r="G71" s="1282"/>
      <c r="H71" s="134">
        <f>SUM(H61:H70)</f>
        <v>0</v>
      </c>
      <c r="I71" s="12"/>
    </row>
    <row r="72" spans="1:10" x14ac:dyDescent="0.25">
      <c r="A72" s="12"/>
      <c r="B72" s="12"/>
      <c r="C72" s="12"/>
      <c r="D72" s="12"/>
      <c r="E72" s="12"/>
      <c r="F72" s="12"/>
      <c r="G72" s="12"/>
      <c r="H72" s="12"/>
      <c r="I72" s="12"/>
    </row>
    <row r="73" spans="1:10" x14ac:dyDescent="0.25">
      <c r="A73" s="12"/>
      <c r="B73" s="12"/>
      <c r="C73" s="12"/>
      <c r="D73" s="12"/>
      <c r="E73" s="12"/>
      <c r="F73" s="12"/>
      <c r="G73" s="12"/>
      <c r="H73" s="12"/>
      <c r="I73" s="12"/>
    </row>
    <row r="74" spans="1:10" x14ac:dyDescent="0.25">
      <c r="A74" s="12"/>
      <c r="B74" s="12"/>
      <c r="C74" s="12"/>
      <c r="D74" s="12"/>
      <c r="E74" s="12"/>
      <c r="F74" s="12"/>
      <c r="G74" s="12"/>
      <c r="H74" s="12"/>
      <c r="I74" s="12"/>
    </row>
    <row r="75" spans="1:10" x14ac:dyDescent="0.25">
      <c r="A75" s="1273" t="s">
        <v>568</v>
      </c>
      <c r="B75" s="1273"/>
      <c r="C75" s="1273"/>
      <c r="D75" s="1273"/>
      <c r="E75" s="542">
        <f>H71+I40</f>
        <v>0</v>
      </c>
      <c r="F75" s="12"/>
      <c r="G75" s="12"/>
      <c r="H75" s="12"/>
      <c r="I75" s="12"/>
    </row>
    <row r="76" spans="1:10" x14ac:dyDescent="0.25">
      <c r="A76" s="12"/>
      <c r="B76" s="12"/>
      <c r="C76" s="12"/>
      <c r="D76" s="12"/>
      <c r="E76" s="12"/>
      <c r="F76" s="12"/>
      <c r="G76" s="12"/>
      <c r="H76" s="12"/>
      <c r="I76" s="12"/>
    </row>
  </sheetData>
  <sheetProtection sheet="1" objects="1" scenarios="1" formatCells="0" formatColumns="0" formatRows="0" insertColumns="0" insertRows="0"/>
  <mergeCells count="14">
    <mergeCell ref="A56:B56"/>
    <mergeCell ref="A75:D75"/>
    <mergeCell ref="A3:D3"/>
    <mergeCell ref="B40:H40"/>
    <mergeCell ref="A42:B42"/>
    <mergeCell ref="A24:E24"/>
    <mergeCell ref="A17:F17"/>
    <mergeCell ref="A71:G71"/>
    <mergeCell ref="A59:E59"/>
    <mergeCell ref="M29:M32"/>
    <mergeCell ref="M34:M35"/>
    <mergeCell ref="A28:I28"/>
    <mergeCell ref="A1:B1"/>
    <mergeCell ref="A44:D4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102"/>
  <sheetViews>
    <sheetView topLeftCell="A19" zoomScaleNormal="100" workbookViewId="0">
      <selection activeCell="B18" sqref="B18"/>
    </sheetView>
  </sheetViews>
  <sheetFormatPr defaultRowHeight="15" x14ac:dyDescent="0.25"/>
  <cols>
    <col min="1" max="1" width="59.7109375" customWidth="1"/>
    <col min="2" max="2" width="12.7109375" customWidth="1"/>
    <col min="3" max="3" width="11.5703125" customWidth="1"/>
    <col min="4" max="4" width="15" customWidth="1"/>
    <col min="5" max="5" width="48.28515625" customWidth="1"/>
    <col min="6" max="6" width="15" customWidth="1"/>
    <col min="7" max="7" width="20.28515625" customWidth="1"/>
    <col min="8" max="8" width="20" customWidth="1"/>
    <col min="9" max="9" width="48.5703125" customWidth="1"/>
    <col min="10" max="10" width="10.28515625" customWidth="1"/>
    <col min="11" max="11" width="11.140625" customWidth="1"/>
    <col min="12" max="12" width="14" customWidth="1"/>
    <col min="13" max="13" width="51.140625" customWidth="1"/>
    <col min="14" max="14" width="10.7109375" customWidth="1"/>
    <col min="15" max="15" width="10.5703125" customWidth="1"/>
    <col min="16" max="16" width="8.42578125" customWidth="1"/>
    <col min="17" max="17" width="48.85546875" customWidth="1"/>
    <col min="20" max="20" width="12.140625" customWidth="1"/>
    <col min="21" max="21" width="36.140625" customWidth="1"/>
    <col min="25" max="28" width="9.140625" style="7"/>
  </cols>
  <sheetData>
    <row r="1" spans="1:28" ht="15.75" thickBot="1" x14ac:dyDescent="0.3"/>
    <row r="2" spans="1:28" ht="30" customHeight="1" thickBot="1" x14ac:dyDescent="0.3">
      <c r="E2" s="516" t="s">
        <v>545</v>
      </c>
      <c r="F2" s="624" t="s">
        <v>544</v>
      </c>
      <c r="G2" s="625"/>
    </row>
    <row r="3" spans="1:28" ht="36" customHeight="1" thickBot="1" x14ac:dyDescent="0.3">
      <c r="E3" s="1283" t="s">
        <v>346</v>
      </c>
      <c r="F3" s="1284"/>
      <c r="G3" s="403">
        <f>SUM(B49,C49,D49,F49,G49,H49,J49,K49,L49,N49,O49,P49,R49,S49,T49,V49,W49,X49)</f>
        <v>0</v>
      </c>
    </row>
    <row r="4" spans="1:28" ht="15.75" customHeight="1" thickBot="1" x14ac:dyDescent="0.3">
      <c r="E4" s="1295" t="s">
        <v>522</v>
      </c>
      <c r="F4" s="1296"/>
      <c r="G4" s="404">
        <f>SUM(B34:D42,F34:H42,J34:L42,N34:P42,R34:T42,V34:X42)</f>
        <v>0</v>
      </c>
    </row>
    <row r="5" spans="1:28" x14ac:dyDescent="0.25">
      <c r="E5" s="161"/>
      <c r="F5" s="161"/>
    </row>
    <row r="6" spans="1:28" ht="15.75" thickBot="1" x14ac:dyDescent="0.3"/>
    <row r="7" spans="1:28" ht="15.75" x14ac:dyDescent="0.25">
      <c r="A7" s="143"/>
      <c r="B7" s="1287" t="s">
        <v>158</v>
      </c>
      <c r="C7" s="1287"/>
      <c r="D7" s="1288"/>
      <c r="E7" s="143"/>
      <c r="F7" s="1287" t="s">
        <v>158</v>
      </c>
      <c r="G7" s="1287"/>
      <c r="H7" s="1288"/>
      <c r="I7" s="114"/>
      <c r="J7" s="1287" t="s">
        <v>158</v>
      </c>
      <c r="K7" s="1287"/>
      <c r="L7" s="1288"/>
      <c r="M7" s="114"/>
      <c r="N7" s="1287" t="s">
        <v>158</v>
      </c>
      <c r="O7" s="1287"/>
      <c r="P7" s="1288"/>
      <c r="Q7" s="114"/>
      <c r="R7" s="1287" t="s">
        <v>158</v>
      </c>
      <c r="S7" s="1287"/>
      <c r="T7" s="1288"/>
      <c r="U7" s="114"/>
      <c r="V7" s="1287" t="s">
        <v>158</v>
      </c>
      <c r="W7" s="1287"/>
      <c r="X7" s="1288"/>
    </row>
    <row r="8" spans="1:28" ht="15.75" x14ac:dyDescent="0.25">
      <c r="A8" s="144"/>
      <c r="B8" s="140" t="s">
        <v>1</v>
      </c>
      <c r="C8" s="141" t="s">
        <v>7</v>
      </c>
      <c r="D8" s="142" t="s">
        <v>8</v>
      </c>
      <c r="E8" s="144"/>
      <c r="F8" s="140" t="s">
        <v>1</v>
      </c>
      <c r="G8" s="141" t="s">
        <v>7</v>
      </c>
      <c r="H8" s="142" t="s">
        <v>8</v>
      </c>
      <c r="I8" s="115"/>
      <c r="J8" s="140" t="s">
        <v>1</v>
      </c>
      <c r="K8" s="141" t="s">
        <v>7</v>
      </c>
      <c r="L8" s="142" t="s">
        <v>8</v>
      </c>
      <c r="M8" s="115"/>
      <c r="N8" s="140" t="s">
        <v>1</v>
      </c>
      <c r="O8" s="141" t="s">
        <v>7</v>
      </c>
      <c r="P8" s="142" t="s">
        <v>8</v>
      </c>
      <c r="Q8" s="115"/>
      <c r="R8" s="140" t="s">
        <v>1</v>
      </c>
      <c r="S8" s="141" t="s">
        <v>7</v>
      </c>
      <c r="T8" s="142" t="s">
        <v>8</v>
      </c>
      <c r="U8" s="115"/>
      <c r="V8" s="140" t="s">
        <v>1</v>
      </c>
      <c r="W8" s="141" t="s">
        <v>7</v>
      </c>
      <c r="X8" s="142" t="s">
        <v>8</v>
      </c>
    </row>
    <row r="9" spans="1:28" ht="23.25" customHeight="1" x14ac:dyDescent="0.25">
      <c r="A9" s="144"/>
      <c r="B9" s="140" t="s">
        <v>159</v>
      </c>
      <c r="C9" s="141" t="s">
        <v>160</v>
      </c>
      <c r="D9" s="142" t="s">
        <v>160</v>
      </c>
      <c r="E9" s="144"/>
      <c r="F9" s="140" t="s">
        <v>159</v>
      </c>
      <c r="G9" s="141" t="s">
        <v>160</v>
      </c>
      <c r="H9" s="142" t="s">
        <v>160</v>
      </c>
      <c r="I9" s="115"/>
      <c r="J9" s="140" t="s">
        <v>159</v>
      </c>
      <c r="K9" s="141" t="s">
        <v>160</v>
      </c>
      <c r="L9" s="142" t="s">
        <v>160</v>
      </c>
      <c r="M9" s="115"/>
      <c r="N9" s="140" t="s">
        <v>159</v>
      </c>
      <c r="O9" s="141" t="s">
        <v>160</v>
      </c>
      <c r="P9" s="142" t="s">
        <v>160</v>
      </c>
      <c r="Q9" s="115"/>
      <c r="R9" s="140" t="s">
        <v>159</v>
      </c>
      <c r="S9" s="141" t="s">
        <v>160</v>
      </c>
      <c r="T9" s="142" t="s">
        <v>160</v>
      </c>
      <c r="U9" s="115"/>
      <c r="V9" s="140" t="s">
        <v>159</v>
      </c>
      <c r="W9" s="141" t="s">
        <v>160</v>
      </c>
      <c r="X9" s="142" t="s">
        <v>160</v>
      </c>
    </row>
    <row r="10" spans="1:28" ht="38.25" customHeight="1" thickBot="1" x14ac:dyDescent="0.35">
      <c r="A10" s="1292" t="s">
        <v>482</v>
      </c>
      <c r="B10" s="1293"/>
      <c r="C10" s="1293"/>
      <c r="D10" s="1294"/>
      <c r="E10" s="1292" t="s">
        <v>483</v>
      </c>
      <c r="F10" s="1293"/>
      <c r="G10" s="1293"/>
      <c r="H10" s="1294"/>
      <c r="I10" s="1289" t="s">
        <v>484</v>
      </c>
      <c r="J10" s="1290"/>
      <c r="K10" s="1290"/>
      <c r="L10" s="1291"/>
      <c r="M10" s="1289" t="s">
        <v>485</v>
      </c>
      <c r="N10" s="1290"/>
      <c r="O10" s="1290"/>
      <c r="P10" s="1291"/>
      <c r="Q10" s="1289" t="s">
        <v>486</v>
      </c>
      <c r="R10" s="1290"/>
      <c r="S10" s="1290"/>
      <c r="T10" s="1291"/>
      <c r="U10" s="1289" t="s">
        <v>487</v>
      </c>
      <c r="V10" s="1290"/>
      <c r="W10" s="1290"/>
      <c r="X10" s="1291"/>
    </row>
    <row r="11" spans="1:28" s="299" customFormat="1" ht="15.75" thickBot="1" x14ac:dyDescent="0.3">
      <c r="A11" s="302" t="s">
        <v>298</v>
      </c>
      <c r="B11" s="303"/>
      <c r="C11" s="303"/>
      <c r="D11" s="304"/>
      <c r="E11" s="302" t="s">
        <v>298</v>
      </c>
      <c r="F11" s="303"/>
      <c r="G11" s="303"/>
      <c r="H11" s="304"/>
      <c r="I11" s="302" t="s">
        <v>298</v>
      </c>
      <c r="J11" s="303"/>
      <c r="K11" s="303"/>
      <c r="L11" s="304"/>
      <c r="M11" s="302" t="s">
        <v>298</v>
      </c>
      <c r="N11" s="305"/>
      <c r="O11" s="305"/>
      <c r="P11" s="306"/>
      <c r="Q11" s="302" t="s">
        <v>298</v>
      </c>
      <c r="R11" s="305"/>
      <c r="S11" s="305"/>
      <c r="T11" s="306"/>
      <c r="U11" s="302" t="s">
        <v>298</v>
      </c>
      <c r="V11" s="305"/>
      <c r="W11" s="305"/>
      <c r="X11" s="306"/>
      <c r="Y11" s="307"/>
      <c r="Z11" s="307"/>
      <c r="AA11" s="307"/>
      <c r="AB11" s="307"/>
    </row>
    <row r="12" spans="1:28" x14ac:dyDescent="0.25">
      <c r="A12" s="162" t="s">
        <v>275</v>
      </c>
      <c r="B12" s="288"/>
      <c r="C12" s="288"/>
      <c r="D12" s="289"/>
      <c r="E12" s="162" t="s">
        <v>289</v>
      </c>
      <c r="F12" s="288"/>
      <c r="G12" s="288"/>
      <c r="H12" s="289"/>
      <c r="I12" s="163"/>
      <c r="J12" s="288"/>
      <c r="K12" s="288"/>
      <c r="L12" s="289"/>
      <c r="M12" s="158"/>
      <c r="N12" s="498"/>
      <c r="O12" s="498"/>
      <c r="P12" s="498"/>
      <c r="Q12" s="159"/>
      <c r="R12" s="498"/>
      <c r="S12" s="498"/>
      <c r="T12" s="498"/>
      <c r="U12" s="159"/>
      <c r="V12" s="498"/>
      <c r="W12" s="498"/>
      <c r="X12" s="498"/>
    </row>
    <row r="13" spans="1:28" x14ac:dyDescent="0.25">
      <c r="A13" s="162" t="s">
        <v>276</v>
      </c>
      <c r="B13" s="290"/>
      <c r="C13" s="290"/>
      <c r="D13" s="291"/>
      <c r="E13" s="144"/>
      <c r="F13" s="288"/>
      <c r="G13" s="288"/>
      <c r="H13" s="326"/>
      <c r="I13" s="146"/>
      <c r="J13" s="288"/>
      <c r="K13" s="288"/>
      <c r="L13" s="326"/>
      <c r="M13" s="158"/>
      <c r="N13" s="498"/>
      <c r="O13" s="498"/>
      <c r="P13" s="498"/>
      <c r="Q13" s="159"/>
      <c r="R13" s="498"/>
      <c r="S13" s="498"/>
      <c r="T13" s="498"/>
      <c r="U13" s="159"/>
      <c r="V13" s="498"/>
      <c r="W13" s="498"/>
      <c r="X13" s="498"/>
    </row>
    <row r="14" spans="1:28" ht="19.5" customHeight="1" x14ac:dyDescent="0.25">
      <c r="A14" s="150" t="s">
        <v>269</v>
      </c>
      <c r="B14" s="292"/>
      <c r="C14" s="292"/>
      <c r="D14" s="293"/>
      <c r="E14" s="148" t="s">
        <v>269</v>
      </c>
      <c r="F14" s="294"/>
      <c r="G14" s="294"/>
      <c r="H14" s="295"/>
      <c r="I14" s="146" t="s">
        <v>291</v>
      </c>
      <c r="J14" s="294"/>
      <c r="K14" s="294"/>
      <c r="L14" s="295"/>
      <c r="M14" s="146" t="s">
        <v>291</v>
      </c>
      <c r="N14" s="498"/>
      <c r="O14" s="498"/>
      <c r="P14" s="498"/>
      <c r="Q14" s="159"/>
      <c r="R14" s="498"/>
      <c r="S14" s="498"/>
      <c r="T14" s="498"/>
      <c r="U14" s="244" t="s">
        <v>291</v>
      </c>
      <c r="V14" s="498"/>
      <c r="W14" s="498"/>
      <c r="X14" s="498"/>
    </row>
    <row r="15" spans="1:28" ht="18.75" customHeight="1" x14ac:dyDescent="0.25">
      <c r="A15" s="144" t="s">
        <v>270</v>
      </c>
      <c r="B15" s="292"/>
      <c r="C15" s="292"/>
      <c r="D15" s="293"/>
      <c r="E15" s="148" t="s">
        <v>270</v>
      </c>
      <c r="F15" s="294"/>
      <c r="G15" s="327"/>
      <c r="H15" s="295"/>
      <c r="I15" s="146" t="s">
        <v>292</v>
      </c>
      <c r="J15" s="294"/>
      <c r="K15" s="294"/>
      <c r="L15" s="295"/>
      <c r="M15" s="146" t="s">
        <v>292</v>
      </c>
      <c r="N15" s="498"/>
      <c r="O15" s="498"/>
      <c r="P15" s="498"/>
      <c r="Q15" s="244" t="s">
        <v>292</v>
      </c>
      <c r="R15" s="498"/>
      <c r="S15" s="498"/>
      <c r="T15" s="498"/>
      <c r="U15" s="244" t="s">
        <v>292</v>
      </c>
      <c r="V15" s="498"/>
      <c r="W15" s="498"/>
      <c r="X15" s="498"/>
    </row>
    <row r="16" spans="1:28" x14ac:dyDescent="0.25">
      <c r="A16" s="150" t="s">
        <v>272</v>
      </c>
      <c r="B16" s="292"/>
      <c r="C16" s="292"/>
      <c r="D16" s="293"/>
      <c r="E16" s="148" t="s">
        <v>290</v>
      </c>
      <c r="F16" s="294"/>
      <c r="G16" s="294"/>
      <c r="H16" s="295"/>
      <c r="I16" s="148"/>
      <c r="J16" s="294"/>
      <c r="K16" s="294"/>
      <c r="L16" s="295"/>
      <c r="M16" s="241"/>
      <c r="N16" s="498"/>
      <c r="O16" s="498"/>
      <c r="P16" s="498"/>
      <c r="Q16" s="246"/>
      <c r="R16" s="498"/>
      <c r="S16" s="498"/>
      <c r="T16" s="498"/>
      <c r="U16" s="246"/>
      <c r="V16" s="498"/>
      <c r="W16" s="498"/>
      <c r="X16" s="498"/>
    </row>
    <row r="17" spans="1:28" x14ac:dyDescent="0.25">
      <c r="A17" s="144" t="s">
        <v>274</v>
      </c>
      <c r="B17" s="292"/>
      <c r="C17" s="292"/>
      <c r="D17" s="293"/>
      <c r="E17" s="150"/>
      <c r="F17" s="292"/>
      <c r="G17" s="292"/>
      <c r="H17" s="293"/>
      <c r="I17" s="149"/>
      <c r="J17" s="292"/>
      <c r="K17" s="292"/>
      <c r="L17" s="293"/>
      <c r="M17" s="242"/>
      <c r="N17" s="498"/>
      <c r="O17" s="498"/>
      <c r="P17" s="498"/>
      <c r="Q17" s="247"/>
      <c r="R17" s="498"/>
      <c r="S17" s="498"/>
      <c r="T17" s="498"/>
      <c r="U17" s="247"/>
      <c r="V17" s="498"/>
      <c r="W17" s="498"/>
      <c r="X17" s="498"/>
    </row>
    <row r="18" spans="1:28" x14ac:dyDescent="0.25">
      <c r="A18" s="148" t="s">
        <v>265</v>
      </c>
      <c r="B18" s="294"/>
      <c r="C18" s="294"/>
      <c r="D18" s="295"/>
      <c r="E18" s="150"/>
      <c r="F18" s="292"/>
      <c r="G18" s="292"/>
      <c r="H18" s="293"/>
      <c r="I18" s="150" t="s">
        <v>265</v>
      </c>
      <c r="J18" s="292"/>
      <c r="K18" s="292"/>
      <c r="L18" s="293"/>
      <c r="M18" s="243" t="s">
        <v>265</v>
      </c>
      <c r="N18" s="498"/>
      <c r="O18" s="498"/>
      <c r="P18" s="498"/>
      <c r="Q18" s="248" t="s">
        <v>265</v>
      </c>
      <c r="R18" s="498"/>
      <c r="S18" s="498"/>
      <c r="T18" s="498"/>
      <c r="U18" s="248"/>
      <c r="V18" s="498"/>
      <c r="W18" s="498"/>
      <c r="X18" s="498"/>
    </row>
    <row r="19" spans="1:28" x14ac:dyDescent="0.25">
      <c r="A19" s="148" t="s">
        <v>267</v>
      </c>
      <c r="B19" s="294"/>
      <c r="C19" s="294"/>
      <c r="D19" s="295"/>
      <c r="E19" s="150"/>
      <c r="F19" s="292"/>
      <c r="G19" s="292"/>
      <c r="H19" s="293"/>
      <c r="I19" s="144" t="s">
        <v>267</v>
      </c>
      <c r="J19" s="292"/>
      <c r="K19" s="292"/>
      <c r="L19" s="293"/>
      <c r="M19" s="144" t="s">
        <v>267</v>
      </c>
      <c r="N19" s="498"/>
      <c r="O19" s="498"/>
      <c r="P19" s="498"/>
      <c r="Q19" s="245" t="s">
        <v>267</v>
      </c>
      <c r="R19" s="498"/>
      <c r="S19" s="498"/>
      <c r="T19" s="498"/>
      <c r="U19" s="245"/>
      <c r="V19" s="498"/>
      <c r="W19" s="498"/>
      <c r="X19" s="498"/>
    </row>
    <row r="20" spans="1:28" x14ac:dyDescent="0.25">
      <c r="A20" s="148" t="s">
        <v>268</v>
      </c>
      <c r="B20" s="294"/>
      <c r="C20" s="294"/>
      <c r="D20" s="295"/>
      <c r="E20" s="150"/>
      <c r="F20" s="292"/>
      <c r="G20" s="292"/>
      <c r="H20" s="293"/>
      <c r="I20" s="148" t="s">
        <v>268</v>
      </c>
      <c r="J20" s="292"/>
      <c r="K20" s="292"/>
      <c r="L20" s="293"/>
      <c r="M20" s="241" t="s">
        <v>268</v>
      </c>
      <c r="N20" s="498"/>
      <c r="O20" s="498"/>
      <c r="P20" s="498"/>
      <c r="Q20" s="246" t="s">
        <v>268</v>
      </c>
      <c r="R20" s="498"/>
      <c r="S20" s="498"/>
      <c r="T20" s="498"/>
      <c r="U20" s="246"/>
      <c r="V20" s="498"/>
      <c r="W20" s="498"/>
      <c r="X20" s="498"/>
    </row>
    <row r="21" spans="1:28" x14ac:dyDescent="0.25">
      <c r="A21" s="148" t="s">
        <v>266</v>
      </c>
      <c r="B21" s="294"/>
      <c r="C21" s="294"/>
      <c r="D21" s="295"/>
      <c r="E21" s="150"/>
      <c r="F21" s="292"/>
      <c r="G21" s="292"/>
      <c r="H21" s="293"/>
      <c r="I21" s="148" t="s">
        <v>266</v>
      </c>
      <c r="J21" s="292"/>
      <c r="K21" s="292"/>
      <c r="L21" s="293"/>
      <c r="M21" s="241" t="s">
        <v>266</v>
      </c>
      <c r="N21" s="498"/>
      <c r="O21" s="498"/>
      <c r="P21" s="498"/>
      <c r="Q21" s="246" t="s">
        <v>266</v>
      </c>
      <c r="R21" s="498"/>
      <c r="S21" s="498"/>
      <c r="T21" s="498"/>
      <c r="U21" s="246"/>
      <c r="V21" s="498"/>
      <c r="W21" s="498"/>
      <c r="X21" s="498"/>
    </row>
    <row r="22" spans="1:28" ht="16.5" customHeight="1" x14ac:dyDescent="0.25">
      <c r="A22" s="148" t="s">
        <v>271</v>
      </c>
      <c r="B22" s="292"/>
      <c r="C22" s="292"/>
      <c r="D22" s="293"/>
      <c r="E22" s="144" t="s">
        <v>293</v>
      </c>
      <c r="F22" s="292"/>
      <c r="G22" s="292"/>
      <c r="H22" s="293"/>
      <c r="I22" s="149" t="s">
        <v>287</v>
      </c>
      <c r="J22" s="292"/>
      <c r="K22" s="292"/>
      <c r="L22" s="293"/>
      <c r="M22" s="242" t="s">
        <v>287</v>
      </c>
      <c r="N22" s="498"/>
      <c r="O22" s="498"/>
      <c r="P22" s="498"/>
      <c r="Q22" s="247" t="s">
        <v>287</v>
      </c>
      <c r="R22" s="498"/>
      <c r="S22" s="498"/>
      <c r="T22" s="498"/>
      <c r="U22" s="247" t="s">
        <v>287</v>
      </c>
      <c r="V22" s="498"/>
      <c r="W22" s="498"/>
      <c r="X22" s="498"/>
    </row>
    <row r="23" spans="1:28" x14ac:dyDescent="0.25">
      <c r="A23" s="148" t="s">
        <v>273</v>
      </c>
      <c r="B23" s="292"/>
      <c r="C23" s="292"/>
      <c r="D23" s="293"/>
      <c r="E23" s="148"/>
      <c r="F23" s="292"/>
      <c r="G23" s="292"/>
      <c r="H23" s="293"/>
      <c r="I23" s="151"/>
      <c r="J23" s="292"/>
      <c r="K23" s="292"/>
      <c r="L23" s="293"/>
      <c r="M23" s="158"/>
      <c r="N23" s="498"/>
      <c r="O23" s="498"/>
      <c r="P23" s="498"/>
      <c r="Q23" s="159"/>
      <c r="R23" s="498"/>
      <c r="S23" s="498"/>
      <c r="T23" s="498"/>
      <c r="U23" s="159"/>
      <c r="V23" s="498"/>
      <c r="W23" s="498"/>
      <c r="X23" s="498"/>
    </row>
    <row r="24" spans="1:28" x14ac:dyDescent="0.25">
      <c r="A24" s="148" t="s">
        <v>282</v>
      </c>
      <c r="B24" s="292"/>
      <c r="C24" s="292"/>
      <c r="D24" s="293"/>
      <c r="E24" s="148"/>
      <c r="F24" s="292"/>
      <c r="G24" s="292"/>
      <c r="H24" s="293"/>
      <c r="I24" s="150"/>
      <c r="J24" s="292"/>
      <c r="K24" s="292"/>
      <c r="L24" s="293"/>
      <c r="M24" s="158"/>
      <c r="N24" s="498"/>
      <c r="O24" s="498"/>
      <c r="P24" s="498"/>
      <c r="Q24" s="159"/>
      <c r="R24" s="498"/>
      <c r="S24" s="498"/>
      <c r="T24" s="498"/>
      <c r="U24" s="159"/>
      <c r="V24" s="498"/>
      <c r="W24" s="498"/>
      <c r="X24" s="498"/>
    </row>
    <row r="25" spans="1:28" x14ac:dyDescent="0.25">
      <c r="A25" s="148" t="s">
        <v>283</v>
      </c>
      <c r="B25" s="292"/>
      <c r="C25" s="292"/>
      <c r="D25" s="293"/>
      <c r="E25" s="150"/>
      <c r="F25" s="292"/>
      <c r="G25" s="292"/>
      <c r="H25" s="293"/>
      <c r="I25" s="146"/>
      <c r="J25" s="292"/>
      <c r="K25" s="292"/>
      <c r="L25" s="293"/>
      <c r="M25" s="158"/>
      <c r="N25" s="498"/>
      <c r="O25" s="498"/>
      <c r="P25" s="498"/>
      <c r="Q25" s="159"/>
      <c r="R25" s="498"/>
      <c r="S25" s="498"/>
      <c r="T25" s="498"/>
      <c r="U25" s="159"/>
      <c r="V25" s="498"/>
      <c r="W25" s="498"/>
      <c r="X25" s="498"/>
    </row>
    <row r="26" spans="1:28" x14ac:dyDescent="0.25">
      <c r="A26" s="148" t="s">
        <v>284</v>
      </c>
      <c r="B26" s="292"/>
      <c r="C26" s="292"/>
      <c r="D26" s="293"/>
      <c r="E26" s="150"/>
      <c r="F26" s="292"/>
      <c r="G26" s="292"/>
      <c r="H26" s="293"/>
      <c r="I26" s="146"/>
      <c r="J26" s="292"/>
      <c r="K26" s="292"/>
      <c r="L26" s="293"/>
      <c r="M26" s="158"/>
      <c r="N26" s="498"/>
      <c r="O26" s="498"/>
      <c r="P26" s="498"/>
      <c r="Q26" s="159"/>
      <c r="R26" s="498"/>
      <c r="S26" s="498"/>
      <c r="T26" s="498"/>
      <c r="U26" s="159"/>
      <c r="V26" s="498"/>
      <c r="W26" s="498"/>
      <c r="X26" s="498"/>
    </row>
    <row r="27" spans="1:28" x14ac:dyDescent="0.25">
      <c r="A27" s="148" t="s">
        <v>285</v>
      </c>
      <c r="B27" s="292"/>
      <c r="C27" s="292"/>
      <c r="D27" s="293"/>
      <c r="E27" s="150"/>
      <c r="F27" s="292"/>
      <c r="G27" s="292"/>
      <c r="H27" s="293"/>
      <c r="I27" s="146"/>
      <c r="J27" s="292"/>
      <c r="K27" s="292"/>
      <c r="L27" s="293"/>
      <c r="M27" s="158"/>
      <c r="N27" s="498"/>
      <c r="O27" s="498"/>
      <c r="P27" s="498"/>
      <c r="Q27" s="159"/>
      <c r="R27" s="498"/>
      <c r="S27" s="498"/>
      <c r="T27" s="498"/>
      <c r="U27" s="159"/>
      <c r="V27" s="498"/>
      <c r="W27" s="498"/>
      <c r="X27" s="498"/>
    </row>
    <row r="28" spans="1:28" ht="15.75" customHeight="1" thickBot="1" x14ac:dyDescent="0.3">
      <c r="A28" s="169" t="s">
        <v>288</v>
      </c>
      <c r="B28" s="296"/>
      <c r="C28" s="296"/>
      <c r="D28" s="297"/>
      <c r="E28" s="145"/>
      <c r="F28" s="328"/>
      <c r="G28" s="328"/>
      <c r="H28" s="329"/>
      <c r="I28" s="147" t="s">
        <v>259</v>
      </c>
      <c r="J28" s="328"/>
      <c r="K28" s="328"/>
      <c r="L28" s="329"/>
      <c r="M28" s="146" t="s">
        <v>259</v>
      </c>
      <c r="N28" s="498"/>
      <c r="O28" s="498"/>
      <c r="P28" s="498"/>
      <c r="Q28" s="244" t="s">
        <v>259</v>
      </c>
      <c r="R28" s="498"/>
      <c r="S28" s="498"/>
      <c r="T28" s="498"/>
      <c r="U28" s="244" t="s">
        <v>259</v>
      </c>
      <c r="V28" s="498"/>
      <c r="W28" s="498"/>
      <c r="X28" s="498"/>
    </row>
    <row r="29" spans="1:28" s="299" customFormat="1" ht="16.5" thickBot="1" x14ac:dyDescent="0.3">
      <c r="A29" s="308" t="s">
        <v>264</v>
      </c>
      <c r="B29" s="193"/>
      <c r="C29" s="193"/>
      <c r="D29" s="194"/>
      <c r="E29" s="308" t="s">
        <v>264</v>
      </c>
      <c r="F29" s="330"/>
      <c r="G29" s="330"/>
      <c r="H29" s="331"/>
      <c r="I29" s="308" t="s">
        <v>264</v>
      </c>
      <c r="J29" s="330"/>
      <c r="K29" s="330"/>
      <c r="L29" s="339"/>
      <c r="M29" s="308" t="s">
        <v>264</v>
      </c>
      <c r="N29" s="499"/>
      <c r="O29" s="499"/>
      <c r="P29" s="500"/>
      <c r="Q29" s="308" t="s">
        <v>264</v>
      </c>
      <c r="R29" s="499"/>
      <c r="S29" s="499"/>
      <c r="T29" s="500"/>
      <c r="U29" s="308" t="s">
        <v>264</v>
      </c>
      <c r="V29" s="499"/>
      <c r="W29" s="499"/>
      <c r="X29" s="500"/>
      <c r="Y29" s="307"/>
      <c r="Z29" s="307"/>
      <c r="AA29" s="307"/>
      <c r="AB29" s="307"/>
    </row>
    <row r="30" spans="1:28" x14ac:dyDescent="0.25">
      <c r="A30" s="152" t="s">
        <v>263</v>
      </c>
      <c r="B30" s="332"/>
      <c r="C30" s="332"/>
      <c r="D30" s="333"/>
      <c r="E30" s="144" t="s">
        <v>297</v>
      </c>
      <c r="F30" s="332"/>
      <c r="G30" s="332"/>
      <c r="H30" s="333"/>
      <c r="I30" s="153" t="s">
        <v>294</v>
      </c>
      <c r="J30" s="332"/>
      <c r="K30" s="332"/>
      <c r="L30" s="333"/>
      <c r="M30" s="158"/>
      <c r="N30" s="498"/>
      <c r="O30" s="498"/>
      <c r="P30" s="498"/>
      <c r="Q30" s="159"/>
      <c r="R30" s="498"/>
      <c r="S30" s="498"/>
      <c r="T30" s="498"/>
      <c r="U30" s="159"/>
      <c r="V30" s="498"/>
      <c r="W30" s="498"/>
      <c r="X30" s="498"/>
    </row>
    <row r="31" spans="1:28" ht="15.75" x14ac:dyDescent="0.25">
      <c r="A31" s="150" t="s">
        <v>262</v>
      </c>
      <c r="B31" s="296"/>
      <c r="C31" s="296"/>
      <c r="D31" s="297"/>
      <c r="E31" s="150"/>
      <c r="F31" s="296"/>
      <c r="G31" s="296"/>
      <c r="H31" s="297"/>
      <c r="I31" s="154"/>
      <c r="J31" s="296"/>
      <c r="K31" s="296"/>
      <c r="L31" s="297"/>
      <c r="M31" s="243" t="s">
        <v>262</v>
      </c>
      <c r="N31" s="498"/>
      <c r="O31" s="498"/>
      <c r="P31" s="498"/>
      <c r="Q31" s="159" t="s">
        <v>262</v>
      </c>
      <c r="R31" s="498"/>
      <c r="S31" s="498"/>
      <c r="T31" s="498"/>
      <c r="U31" s="159" t="s">
        <v>262</v>
      </c>
      <c r="V31" s="498"/>
      <c r="W31" s="498"/>
      <c r="X31" s="498"/>
    </row>
    <row r="32" spans="1:28" ht="15.75" thickBot="1" x14ac:dyDescent="0.3">
      <c r="A32" s="144" t="s">
        <v>261</v>
      </c>
      <c r="B32" s="296"/>
      <c r="C32" s="296"/>
      <c r="D32" s="297"/>
      <c r="E32" s="144"/>
      <c r="F32" s="296"/>
      <c r="G32" s="296"/>
      <c r="H32" s="297"/>
      <c r="I32" s="144" t="s">
        <v>261</v>
      </c>
      <c r="J32" s="296"/>
      <c r="K32" s="296"/>
      <c r="L32" s="297"/>
      <c r="M32" s="144" t="s">
        <v>261</v>
      </c>
      <c r="N32" s="501"/>
      <c r="O32" s="501"/>
      <c r="P32" s="501"/>
      <c r="Q32" s="159"/>
      <c r="R32" s="501"/>
      <c r="S32" s="501"/>
      <c r="T32" s="501"/>
      <c r="U32" s="159"/>
      <c r="V32" s="501"/>
      <c r="W32" s="501"/>
      <c r="X32" s="501"/>
    </row>
    <row r="33" spans="1:28" s="310" customFormat="1" ht="16.5" thickBot="1" x14ac:dyDescent="0.3">
      <c r="A33" s="309" t="s">
        <v>488</v>
      </c>
      <c r="B33" s="249"/>
      <c r="C33" s="249"/>
      <c r="D33" s="249"/>
      <c r="E33" s="309" t="s">
        <v>488</v>
      </c>
      <c r="F33" s="334"/>
      <c r="G33" s="334"/>
      <c r="H33" s="335"/>
      <c r="I33" s="309" t="s">
        <v>488</v>
      </c>
      <c r="J33" s="334"/>
      <c r="K33" s="334"/>
      <c r="L33" s="340"/>
      <c r="M33" s="309" t="s">
        <v>488</v>
      </c>
      <c r="N33" s="502"/>
      <c r="O33" s="502"/>
      <c r="P33" s="503"/>
      <c r="Q33" s="309" t="s">
        <v>488</v>
      </c>
      <c r="R33" s="502"/>
      <c r="S33" s="502"/>
      <c r="T33" s="503"/>
      <c r="U33" s="249" t="s">
        <v>488</v>
      </c>
      <c r="V33" s="502"/>
      <c r="W33" s="502"/>
      <c r="X33" s="503"/>
      <c r="Y33" s="307"/>
      <c r="Z33" s="307"/>
      <c r="AA33" s="307"/>
      <c r="AB33" s="307"/>
    </row>
    <row r="34" spans="1:28" ht="25.5" customHeight="1" x14ac:dyDescent="0.25">
      <c r="A34" s="170" t="s">
        <v>277</v>
      </c>
      <c r="B34" s="288"/>
      <c r="C34" s="288"/>
      <c r="D34" s="289"/>
      <c r="E34" s="164" t="s">
        <v>278</v>
      </c>
      <c r="F34" s="288"/>
      <c r="G34" s="288"/>
      <c r="H34" s="288"/>
      <c r="I34" s="244" t="s">
        <v>280</v>
      </c>
      <c r="J34" s="288"/>
      <c r="K34" s="288"/>
      <c r="L34" s="341"/>
      <c r="M34" s="111" t="s">
        <v>340</v>
      </c>
      <c r="N34" s="504"/>
      <c r="O34" s="504"/>
      <c r="P34" s="504"/>
      <c r="Q34" s="159"/>
      <c r="R34" s="504"/>
      <c r="S34" s="504"/>
      <c r="T34" s="504"/>
      <c r="U34" s="159"/>
      <c r="V34" s="504"/>
      <c r="W34" s="504"/>
      <c r="X34" s="504"/>
    </row>
    <row r="35" spans="1:28" s="251" customFormat="1" ht="78" customHeight="1" x14ac:dyDescent="0.25">
      <c r="A35" s="171" t="s">
        <v>295</v>
      </c>
      <c r="B35" s="319"/>
      <c r="C35" s="319"/>
      <c r="D35" s="320"/>
      <c r="E35" s="250" t="s">
        <v>296</v>
      </c>
      <c r="F35" s="319"/>
      <c r="G35" s="319"/>
      <c r="H35" s="319"/>
      <c r="I35" s="255" t="s">
        <v>286</v>
      </c>
      <c r="J35" s="319"/>
      <c r="K35" s="319"/>
      <c r="L35" s="319"/>
      <c r="M35" s="156" t="s">
        <v>341</v>
      </c>
      <c r="N35" s="505"/>
      <c r="O35" s="505"/>
      <c r="P35" s="505"/>
      <c r="Q35" s="252" t="s">
        <v>333</v>
      </c>
      <c r="R35" s="505"/>
      <c r="S35" s="505"/>
      <c r="T35" s="505"/>
      <c r="U35" s="252" t="s">
        <v>338</v>
      </c>
      <c r="V35" s="505"/>
      <c r="W35" s="505"/>
      <c r="X35" s="505"/>
      <c r="Y35" s="259"/>
      <c r="Z35" s="259"/>
      <c r="AA35" s="259"/>
      <c r="AB35" s="259"/>
    </row>
    <row r="36" spans="1:28" ht="76.5" customHeight="1" x14ac:dyDescent="0.25">
      <c r="A36" s="166"/>
      <c r="B36" s="290"/>
      <c r="C36" s="290"/>
      <c r="D36" s="321"/>
      <c r="E36" s="165"/>
      <c r="F36" s="292"/>
      <c r="G36" s="292"/>
      <c r="H36" s="292"/>
      <c r="I36" s="244" t="s">
        <v>281</v>
      </c>
      <c r="J36" s="292"/>
      <c r="K36" s="292"/>
      <c r="L36" s="292"/>
      <c r="M36" s="156" t="s">
        <v>342</v>
      </c>
      <c r="N36" s="498"/>
      <c r="O36" s="498"/>
      <c r="P36" s="498"/>
      <c r="Q36" s="159"/>
      <c r="R36" s="498"/>
      <c r="S36" s="498"/>
      <c r="T36" s="498"/>
      <c r="U36" s="159"/>
      <c r="V36" s="498"/>
      <c r="W36" s="498"/>
      <c r="X36" s="498"/>
    </row>
    <row r="37" spans="1:28" ht="49.5" customHeight="1" x14ac:dyDescent="0.25">
      <c r="A37" s="166"/>
      <c r="B37" s="292"/>
      <c r="C37" s="292"/>
      <c r="D37" s="293"/>
      <c r="E37" s="166"/>
      <c r="F37" s="292"/>
      <c r="G37" s="292"/>
      <c r="H37" s="292"/>
      <c r="I37" s="255" t="s">
        <v>299</v>
      </c>
      <c r="J37" s="292"/>
      <c r="K37" s="292"/>
      <c r="L37" s="292"/>
      <c r="M37" s="161"/>
      <c r="N37" s="506"/>
      <c r="O37" s="506"/>
      <c r="P37" s="506"/>
      <c r="Q37" s="161"/>
      <c r="R37" s="506"/>
      <c r="S37" s="506"/>
      <c r="T37" s="506"/>
      <c r="U37" s="161"/>
      <c r="V37" s="506"/>
      <c r="W37" s="506"/>
      <c r="X37" s="506"/>
    </row>
    <row r="38" spans="1:28" ht="15.75" customHeight="1" x14ac:dyDescent="0.25">
      <c r="A38" s="167"/>
      <c r="B38" s="292"/>
      <c r="C38" s="292"/>
      <c r="D38" s="293"/>
      <c r="E38" s="167"/>
      <c r="F38" s="292"/>
      <c r="G38" s="292"/>
      <c r="H38" s="292"/>
      <c r="I38" s="256" t="s">
        <v>279</v>
      </c>
      <c r="J38" s="292"/>
      <c r="K38" s="292"/>
      <c r="L38" s="292"/>
      <c r="M38" s="155" t="s">
        <v>339</v>
      </c>
      <c r="N38" s="506"/>
      <c r="O38" s="506"/>
      <c r="P38" s="506"/>
      <c r="Q38" s="161"/>
      <c r="R38" s="506"/>
      <c r="S38" s="506"/>
      <c r="T38" s="506"/>
      <c r="U38" s="161"/>
      <c r="V38" s="506"/>
      <c r="W38" s="506"/>
      <c r="X38" s="506"/>
    </row>
    <row r="39" spans="1:28" ht="24" customHeight="1" x14ac:dyDescent="0.25">
      <c r="A39" s="167"/>
      <c r="B39" s="292"/>
      <c r="C39" s="292"/>
      <c r="D39" s="293"/>
      <c r="E39" s="168"/>
      <c r="F39" s="292"/>
      <c r="G39" s="292"/>
      <c r="H39" s="292"/>
      <c r="I39" s="257"/>
      <c r="J39" s="292"/>
      <c r="K39" s="292"/>
      <c r="L39" s="292"/>
      <c r="M39" s="155" t="s">
        <v>343</v>
      </c>
      <c r="N39" s="506"/>
      <c r="O39" s="506"/>
      <c r="P39" s="506"/>
      <c r="Q39" s="161"/>
      <c r="R39" s="506"/>
      <c r="S39" s="506"/>
      <c r="T39" s="506"/>
      <c r="U39" s="161"/>
      <c r="V39" s="506"/>
      <c r="W39" s="506"/>
      <c r="X39" s="506"/>
    </row>
    <row r="40" spans="1:28" ht="26.25" customHeight="1" x14ac:dyDescent="0.25">
      <c r="A40" s="172"/>
      <c r="B40" s="292"/>
      <c r="C40" s="292"/>
      <c r="D40" s="293"/>
      <c r="E40" s="168"/>
      <c r="F40" s="292"/>
      <c r="G40" s="292"/>
      <c r="H40" s="292"/>
      <c r="I40" s="258"/>
      <c r="J40" s="292"/>
      <c r="K40" s="292"/>
      <c r="L40" s="292"/>
      <c r="M40" s="253" t="s">
        <v>344</v>
      </c>
      <c r="N40" s="506"/>
      <c r="O40" s="506"/>
      <c r="P40" s="506"/>
      <c r="Q40" s="161"/>
      <c r="R40" s="506"/>
      <c r="S40" s="506"/>
      <c r="T40" s="506"/>
      <c r="U40" s="161"/>
      <c r="V40" s="506"/>
      <c r="W40" s="506"/>
      <c r="X40" s="506"/>
    </row>
    <row r="41" spans="1:28" ht="16.5" customHeight="1" x14ac:dyDescent="0.25">
      <c r="A41" s="150" t="s">
        <v>302</v>
      </c>
      <c r="B41" s="292"/>
      <c r="C41" s="292"/>
      <c r="D41" s="293"/>
      <c r="E41" s="144" t="s">
        <v>260</v>
      </c>
      <c r="F41" s="292"/>
      <c r="G41" s="292"/>
      <c r="H41" s="292"/>
      <c r="I41" s="244" t="s">
        <v>303</v>
      </c>
      <c r="J41" s="292"/>
      <c r="K41" s="292"/>
      <c r="L41" s="292"/>
      <c r="M41" s="254" t="s">
        <v>303</v>
      </c>
      <c r="N41" s="506"/>
      <c r="O41" s="506"/>
      <c r="P41" s="506"/>
      <c r="Q41" s="244" t="s">
        <v>303</v>
      </c>
      <c r="R41" s="506"/>
      <c r="S41" s="506"/>
      <c r="T41" s="506"/>
      <c r="U41" s="244" t="s">
        <v>303</v>
      </c>
      <c r="V41" s="506"/>
      <c r="W41" s="506"/>
      <c r="X41" s="506"/>
    </row>
    <row r="42" spans="1:28" ht="16.5" thickBot="1" x14ac:dyDescent="0.3">
      <c r="A42" s="172"/>
      <c r="B42" s="296"/>
      <c r="C42" s="296"/>
      <c r="D42" s="297"/>
      <c r="E42" s="173"/>
      <c r="F42" s="292"/>
      <c r="G42" s="292"/>
      <c r="H42" s="292"/>
      <c r="I42" s="257"/>
      <c r="J42" s="292"/>
      <c r="K42" s="292"/>
      <c r="L42" s="292"/>
      <c r="M42" s="161"/>
      <c r="N42" s="506"/>
      <c r="O42" s="506"/>
      <c r="P42" s="506"/>
      <c r="Q42" s="161"/>
      <c r="R42" s="506"/>
      <c r="S42" s="506"/>
      <c r="T42" s="506"/>
      <c r="U42" s="161"/>
      <c r="V42" s="506"/>
      <c r="W42" s="506"/>
      <c r="X42" s="506"/>
    </row>
    <row r="43" spans="1:28" s="299" customFormat="1" ht="16.5" thickBot="1" x14ac:dyDescent="0.3">
      <c r="A43" s="311" t="s">
        <v>84</v>
      </c>
      <c r="B43" s="322"/>
      <c r="C43" s="322"/>
      <c r="D43" s="323"/>
      <c r="E43" s="311" t="s">
        <v>84</v>
      </c>
      <c r="F43" s="336"/>
      <c r="G43" s="336"/>
      <c r="H43" s="337"/>
      <c r="I43" s="311" t="s">
        <v>84</v>
      </c>
      <c r="J43" s="336"/>
      <c r="K43" s="336"/>
      <c r="L43" s="337"/>
      <c r="M43" s="311" t="s">
        <v>84</v>
      </c>
      <c r="N43" s="507"/>
      <c r="O43" s="507"/>
      <c r="P43" s="508"/>
      <c r="Q43" s="311" t="s">
        <v>84</v>
      </c>
      <c r="R43" s="507"/>
      <c r="S43" s="507"/>
      <c r="T43" s="508"/>
      <c r="U43" s="311" t="s">
        <v>84</v>
      </c>
      <c r="V43" s="507"/>
      <c r="W43" s="507"/>
      <c r="X43" s="508"/>
      <c r="Y43" s="307"/>
      <c r="Z43" s="307"/>
      <c r="AA43" s="307"/>
      <c r="AB43" s="307"/>
    </row>
    <row r="44" spans="1:28" x14ac:dyDescent="0.25">
      <c r="A44" s="144" t="s">
        <v>335</v>
      </c>
      <c r="B44" s="290"/>
      <c r="C44" s="290"/>
      <c r="D44" s="321"/>
      <c r="E44" s="144" t="s">
        <v>334</v>
      </c>
      <c r="F44" s="292"/>
      <c r="G44" s="292"/>
      <c r="H44" s="292"/>
      <c r="I44" s="244" t="s">
        <v>301</v>
      </c>
      <c r="J44" s="292"/>
      <c r="K44" s="292"/>
      <c r="L44" s="292"/>
      <c r="M44" s="161"/>
      <c r="N44" s="506"/>
      <c r="O44" s="506"/>
      <c r="P44" s="506"/>
      <c r="Q44" s="161"/>
      <c r="R44" s="506"/>
      <c r="S44" s="506"/>
      <c r="T44" s="506"/>
      <c r="U44" s="161"/>
      <c r="V44" s="506"/>
      <c r="W44" s="506"/>
      <c r="X44" s="506"/>
    </row>
    <row r="45" spans="1:28" ht="15.75" x14ac:dyDescent="0.25">
      <c r="A45" s="144" t="s">
        <v>336</v>
      </c>
      <c r="B45" s="292"/>
      <c r="C45" s="292"/>
      <c r="D45" s="293"/>
      <c r="E45" s="115"/>
      <c r="F45" s="292"/>
      <c r="G45" s="292"/>
      <c r="H45" s="292"/>
      <c r="I45" s="244" t="s">
        <v>300</v>
      </c>
      <c r="J45" s="292"/>
      <c r="K45" s="292"/>
      <c r="L45" s="292"/>
      <c r="M45" s="157" t="s">
        <v>345</v>
      </c>
      <c r="N45" s="506"/>
      <c r="O45" s="506"/>
      <c r="P45" s="506"/>
      <c r="Q45" s="161"/>
      <c r="R45" s="506"/>
      <c r="S45" s="506"/>
      <c r="T45" s="506"/>
      <c r="U45" s="161"/>
      <c r="V45" s="506"/>
      <c r="W45" s="506"/>
      <c r="X45" s="506"/>
    </row>
    <row r="46" spans="1:28" ht="15.75" x14ac:dyDescent="0.25">
      <c r="A46" s="144" t="s">
        <v>337</v>
      </c>
      <c r="B46" s="292"/>
      <c r="C46" s="292"/>
      <c r="D46" s="293"/>
      <c r="E46" s="160"/>
      <c r="F46" s="292"/>
      <c r="G46" s="292"/>
      <c r="H46" s="292"/>
      <c r="I46" s="113"/>
      <c r="J46" s="292"/>
      <c r="K46" s="292"/>
      <c r="L46" s="292"/>
      <c r="M46" s="161"/>
      <c r="N46" s="506"/>
      <c r="O46" s="506"/>
      <c r="P46" s="506"/>
      <c r="Q46" s="161"/>
      <c r="R46" s="506"/>
      <c r="S46" s="506"/>
      <c r="T46" s="506"/>
      <c r="U46" s="161"/>
      <c r="V46" s="506"/>
      <c r="W46" s="506"/>
      <c r="X46" s="506"/>
    </row>
    <row r="47" spans="1:28" ht="15.75" x14ac:dyDescent="0.25">
      <c r="A47" s="144" t="s">
        <v>258</v>
      </c>
      <c r="B47" s="292"/>
      <c r="C47" s="292"/>
      <c r="D47" s="293"/>
      <c r="E47" s="115"/>
      <c r="F47" s="338"/>
      <c r="G47" s="338"/>
      <c r="H47" s="338"/>
      <c r="I47" s="113"/>
      <c r="J47" s="338"/>
      <c r="K47" s="338"/>
      <c r="L47" s="338"/>
      <c r="M47" s="161"/>
      <c r="N47" s="506"/>
      <c r="O47" s="506"/>
      <c r="P47" s="506"/>
      <c r="Q47" s="161"/>
      <c r="R47" s="506"/>
      <c r="S47" s="506"/>
      <c r="T47" s="506"/>
      <c r="U47" s="161"/>
      <c r="V47" s="506"/>
      <c r="W47" s="506"/>
      <c r="X47" s="506"/>
    </row>
    <row r="48" spans="1:28" ht="15.75" x14ac:dyDescent="0.25">
      <c r="A48" s="115"/>
      <c r="B48" s="324"/>
      <c r="C48" s="324"/>
      <c r="D48" s="325"/>
      <c r="E48" s="115"/>
      <c r="F48" s="195"/>
      <c r="G48" s="195"/>
      <c r="H48" s="196"/>
      <c r="I48" s="146"/>
      <c r="J48" s="195"/>
      <c r="K48" s="195"/>
      <c r="L48" s="196"/>
      <c r="M48" s="160"/>
      <c r="N48" s="506"/>
      <c r="O48" s="506"/>
      <c r="P48" s="506"/>
      <c r="Q48" s="161"/>
      <c r="R48" s="506"/>
      <c r="S48" s="506"/>
      <c r="T48" s="506"/>
      <c r="U48" s="161"/>
      <c r="V48" s="506"/>
      <c r="W48" s="506"/>
      <c r="X48" s="506"/>
    </row>
    <row r="49" spans="1:28" s="175" customFormat="1" ht="15.75" x14ac:dyDescent="0.25">
      <c r="A49" s="174" t="s">
        <v>85</v>
      </c>
      <c r="B49" s="348">
        <f>SUM(B44:B48,B34:B42,B30:B32,B12:B28)</f>
        <v>0</v>
      </c>
      <c r="C49" s="348">
        <f>SUM(C44:C48,C34:C42,C30:C32,C12:C28)</f>
        <v>0</v>
      </c>
      <c r="D49" s="348">
        <f>SUM(D44:D48,D34:D42,D30:D32,D12:D28)</f>
        <v>0</v>
      </c>
      <c r="E49" s="174"/>
      <c r="F49" s="174">
        <f>SUM(F44:F48,F34:F42,F30:F32,F12:F28)</f>
        <v>0</v>
      </c>
      <c r="G49" s="174">
        <f>SUM(G44:G48,G34:G42,G30:G32,G12:G28)</f>
        <v>0</v>
      </c>
      <c r="H49" s="174">
        <f>SUM(H44:H48,H34:H42,H30:H32,H12:H28)</f>
        <v>0</v>
      </c>
      <c r="I49" s="174"/>
      <c r="J49" s="174">
        <f>SUM(J44:J48,J34:J42,J30:J32,J12:J28)</f>
        <v>0</v>
      </c>
      <c r="K49" s="174">
        <f>SUM(K44:K48,K34:K42,K30:K32,K12:K28)</f>
        <v>0</v>
      </c>
      <c r="L49" s="174">
        <f>SUM(L44:L48,L34:L42,L30:L32,L12:L28)</f>
        <v>0</v>
      </c>
      <c r="M49" s="174"/>
      <c r="N49" s="174">
        <f>SUM(N44:N48,N34:N42,N30:N32,N12:N28)</f>
        <v>0</v>
      </c>
      <c r="O49" s="174">
        <f>SUM(O44:O48,O34:O42,O30:O32,O12:O28)</f>
        <v>0</v>
      </c>
      <c r="P49" s="174">
        <f>SUM(P44:P48,P34:P42,P30:P32,P12:P28)</f>
        <v>0</v>
      </c>
      <c r="Q49" s="174"/>
      <c r="R49" s="174">
        <f>SUM(R44:R48,R34:R42,R30:R32,R12:R28)</f>
        <v>0</v>
      </c>
      <c r="S49" s="174">
        <f>SUM(S44:S48,S34:S42,S30:S32,S12:S28)</f>
        <v>0</v>
      </c>
      <c r="T49" s="174">
        <f>SUM(T44:T48,T34:T42,T30:T32,T12:T28)</f>
        <v>0</v>
      </c>
      <c r="U49" s="174"/>
      <c r="V49" s="174">
        <f>SUM(V44:V48,V34:V42,V30:V32,V12:V28)</f>
        <v>0</v>
      </c>
      <c r="W49" s="174">
        <f>SUM(W44:W48,W34:W42,W30:W32,W12:W28)</f>
        <v>0</v>
      </c>
      <c r="X49" s="174">
        <f>SUM(X44:X48,X34:X42,X30:X32,X12:X28)</f>
        <v>0</v>
      </c>
      <c r="Y49" s="260"/>
      <c r="Z49" s="260"/>
      <c r="AA49" s="260"/>
      <c r="AB49" s="260"/>
    </row>
    <row r="50" spans="1:28" ht="15.75" x14ac:dyDescent="0.25">
      <c r="A50" s="112"/>
      <c r="B50" s="112"/>
      <c r="C50" s="112"/>
      <c r="D50" s="112"/>
      <c r="E50" s="112"/>
      <c r="F50" s="112"/>
      <c r="G50" s="112"/>
      <c r="H50" s="112"/>
      <c r="Q50" s="7"/>
      <c r="R50" s="7"/>
      <c r="S50" s="7"/>
      <c r="T50" s="7"/>
      <c r="U50" s="7"/>
      <c r="V50" s="7"/>
      <c r="W50" s="7"/>
      <c r="X50" s="7"/>
    </row>
    <row r="51" spans="1:28" ht="16.5" thickBot="1" x14ac:dyDescent="0.3">
      <c r="A51" s="112"/>
      <c r="B51" s="112"/>
      <c r="C51" s="112"/>
      <c r="D51" s="112"/>
      <c r="E51" s="112"/>
      <c r="F51" s="112"/>
      <c r="G51" s="112"/>
      <c r="H51" s="112"/>
      <c r="I51" s="7"/>
      <c r="J51" s="7"/>
      <c r="K51" s="7"/>
      <c r="L51" s="7"/>
      <c r="M51" s="7"/>
      <c r="N51" s="7"/>
      <c r="O51" s="7"/>
      <c r="P51" s="7"/>
      <c r="Q51" s="7"/>
      <c r="R51" s="7"/>
      <c r="S51" s="7"/>
      <c r="T51" s="7"/>
      <c r="U51" s="7"/>
      <c r="V51" s="7"/>
      <c r="W51" s="7"/>
      <c r="X51" s="7"/>
    </row>
    <row r="52" spans="1:28" ht="16.5" thickBot="1" x14ac:dyDescent="0.3">
      <c r="A52" s="1285" t="s">
        <v>446</v>
      </c>
      <c r="B52" s="1286"/>
      <c r="C52" s="112"/>
      <c r="D52" s="112"/>
      <c r="E52" s="112"/>
      <c r="F52" s="112"/>
      <c r="G52" s="112"/>
      <c r="H52" s="112"/>
      <c r="I52" s="7"/>
      <c r="J52" s="7"/>
      <c r="K52" s="7"/>
      <c r="L52" s="7"/>
      <c r="M52" s="7"/>
      <c r="N52" s="7"/>
      <c r="O52" s="7"/>
      <c r="P52" s="7"/>
      <c r="Q52" s="7"/>
      <c r="R52" s="7"/>
      <c r="S52" s="7"/>
      <c r="T52" s="7"/>
      <c r="U52" s="7"/>
      <c r="V52" s="7"/>
      <c r="W52" s="7"/>
      <c r="X52" s="7"/>
    </row>
    <row r="53" spans="1:28" ht="31.5" customHeight="1" x14ac:dyDescent="0.25">
      <c r="A53" s="492" t="s">
        <v>304</v>
      </c>
      <c r="B53" s="493"/>
      <c r="C53" s="112"/>
      <c r="D53" s="112"/>
      <c r="E53" s="112"/>
      <c r="F53" s="112"/>
      <c r="G53" s="112"/>
      <c r="H53" s="112"/>
      <c r="I53" s="7"/>
      <c r="J53" s="7"/>
      <c r="K53" s="7"/>
      <c r="L53" s="7"/>
      <c r="M53" s="7"/>
      <c r="N53" s="7"/>
      <c r="O53" s="7"/>
      <c r="P53" s="7"/>
      <c r="Q53" s="7"/>
      <c r="R53" s="7"/>
      <c r="S53" s="7"/>
      <c r="T53" s="7"/>
      <c r="U53" s="7"/>
      <c r="V53" s="7"/>
      <c r="W53" s="7"/>
      <c r="X53" s="7"/>
    </row>
    <row r="54" spans="1:28" ht="24.75" customHeight="1" x14ac:dyDescent="0.25">
      <c r="A54" s="492" t="s">
        <v>305</v>
      </c>
      <c r="B54" s="493"/>
      <c r="C54" s="112"/>
      <c r="D54" s="112"/>
      <c r="E54" s="112"/>
      <c r="F54" s="112"/>
      <c r="G54" s="112"/>
      <c r="H54" s="112"/>
      <c r="I54" s="7"/>
      <c r="J54" s="7"/>
      <c r="K54" s="7"/>
      <c r="L54" s="7"/>
      <c r="M54" s="7"/>
      <c r="N54" s="7"/>
      <c r="O54" s="7"/>
      <c r="P54" s="7"/>
      <c r="Q54" s="7"/>
      <c r="R54" s="7"/>
      <c r="S54" s="7"/>
      <c r="T54" s="7"/>
      <c r="U54" s="7"/>
      <c r="V54" s="7"/>
      <c r="W54" s="7"/>
      <c r="X54" s="7"/>
    </row>
    <row r="55" spans="1:28" ht="17.25" customHeight="1" x14ac:dyDescent="0.25">
      <c r="A55" s="492" t="s">
        <v>306</v>
      </c>
      <c r="B55" s="493"/>
      <c r="C55" s="112"/>
      <c r="D55" s="112"/>
      <c r="E55" s="112"/>
      <c r="F55" s="112"/>
      <c r="G55" s="112"/>
      <c r="H55" s="112"/>
      <c r="I55" s="7"/>
      <c r="J55" s="7"/>
      <c r="K55" s="7"/>
      <c r="L55" s="7"/>
      <c r="M55" s="7"/>
      <c r="N55" s="7"/>
      <c r="O55" s="7"/>
      <c r="P55" s="7"/>
      <c r="Q55" s="7"/>
      <c r="R55" s="7"/>
      <c r="S55" s="7"/>
      <c r="T55" s="7"/>
      <c r="U55" s="7"/>
      <c r="V55" s="7"/>
      <c r="W55" s="7"/>
      <c r="X55" s="7"/>
    </row>
    <row r="56" spans="1:28" ht="27.75" customHeight="1" x14ac:dyDescent="0.25">
      <c r="A56" s="492" t="s">
        <v>307</v>
      </c>
      <c r="B56" s="493"/>
      <c r="C56" s="112"/>
      <c r="D56" s="112"/>
      <c r="E56" s="112"/>
      <c r="F56" s="112"/>
      <c r="G56" s="112"/>
      <c r="H56" s="112"/>
      <c r="I56" s="7"/>
      <c r="J56" s="7"/>
      <c r="K56" s="7"/>
      <c r="L56" s="7"/>
      <c r="M56" s="7"/>
      <c r="N56" s="7"/>
      <c r="O56" s="7"/>
      <c r="P56" s="7"/>
      <c r="Q56" s="7"/>
      <c r="R56" s="7"/>
      <c r="S56" s="7"/>
      <c r="T56" s="7"/>
      <c r="U56" s="7"/>
      <c r="V56" s="7"/>
      <c r="W56" s="7"/>
      <c r="X56" s="7"/>
    </row>
    <row r="57" spans="1:28" ht="15.75" x14ac:dyDescent="0.25">
      <c r="A57" s="492" t="s">
        <v>308</v>
      </c>
      <c r="B57" s="493"/>
      <c r="C57" s="112"/>
      <c r="D57" s="112"/>
      <c r="E57" s="112"/>
      <c r="F57" s="112"/>
      <c r="G57" s="112"/>
      <c r="H57" s="112"/>
      <c r="I57" s="7"/>
      <c r="J57" s="7"/>
      <c r="K57" s="7"/>
      <c r="L57" s="7"/>
      <c r="M57" s="7"/>
      <c r="N57" s="7"/>
      <c r="O57" s="7"/>
      <c r="P57" s="7"/>
      <c r="Q57" s="7"/>
      <c r="R57" s="7"/>
      <c r="S57" s="7"/>
      <c r="T57" s="7"/>
      <c r="U57" s="7"/>
      <c r="V57" s="7"/>
      <c r="W57" s="7"/>
      <c r="X57" s="7"/>
    </row>
    <row r="58" spans="1:28" ht="15.75" x14ac:dyDescent="0.25">
      <c r="A58" s="492" t="s">
        <v>309</v>
      </c>
      <c r="B58" s="493"/>
      <c r="C58" s="112"/>
      <c r="D58" s="112"/>
      <c r="E58" s="112"/>
      <c r="F58" s="112"/>
      <c r="G58" s="112"/>
      <c r="H58" s="112"/>
      <c r="I58" s="7"/>
      <c r="J58" s="7"/>
      <c r="K58" s="7"/>
      <c r="L58" s="7"/>
      <c r="M58" s="7"/>
      <c r="N58" s="7"/>
      <c r="O58" s="7"/>
      <c r="P58" s="7"/>
      <c r="Q58" s="7"/>
      <c r="R58" s="7"/>
      <c r="S58" s="7"/>
      <c r="T58" s="7"/>
      <c r="U58" s="7"/>
      <c r="V58" s="7"/>
      <c r="W58" s="7"/>
      <c r="X58" s="7"/>
    </row>
    <row r="59" spans="1:28" ht="29.25" customHeight="1" x14ac:dyDescent="0.25">
      <c r="A59" s="492" t="s">
        <v>310</v>
      </c>
      <c r="B59" s="493"/>
      <c r="C59" s="112"/>
      <c r="D59" s="112"/>
      <c r="E59" s="112"/>
      <c r="F59" s="112"/>
      <c r="G59" s="112"/>
      <c r="H59" s="112"/>
      <c r="I59" s="7"/>
      <c r="J59" s="7"/>
      <c r="K59" s="7"/>
      <c r="L59" s="7"/>
      <c r="M59" s="7"/>
      <c r="N59" s="7"/>
      <c r="O59" s="7"/>
      <c r="P59" s="7"/>
      <c r="Q59" s="7"/>
      <c r="R59" s="7"/>
      <c r="S59" s="7"/>
      <c r="T59" s="7"/>
      <c r="U59" s="7"/>
      <c r="V59" s="7"/>
      <c r="W59" s="7"/>
      <c r="X59" s="7"/>
    </row>
    <row r="60" spans="1:28" ht="15.75" x14ac:dyDescent="0.25">
      <c r="A60" s="492" t="s">
        <v>311</v>
      </c>
      <c r="B60" s="493"/>
      <c r="C60" s="112"/>
      <c r="D60" s="112"/>
      <c r="E60" s="112"/>
      <c r="F60" s="112"/>
      <c r="G60" s="112"/>
      <c r="H60" s="112"/>
      <c r="I60" s="7"/>
      <c r="J60" s="7"/>
      <c r="K60" s="7"/>
      <c r="L60" s="7"/>
      <c r="M60" s="7"/>
      <c r="N60" s="7"/>
      <c r="O60" s="7"/>
      <c r="P60" s="7"/>
      <c r="Q60" s="7"/>
      <c r="R60" s="7"/>
      <c r="S60" s="7"/>
      <c r="T60" s="7"/>
      <c r="U60" s="7"/>
      <c r="V60" s="7"/>
      <c r="W60" s="7"/>
      <c r="X60" s="7"/>
    </row>
    <row r="61" spans="1:28" ht="15.75" x14ac:dyDescent="0.25">
      <c r="A61" s="492" t="s">
        <v>312</v>
      </c>
      <c r="B61" s="493"/>
      <c r="C61" s="112"/>
      <c r="D61" s="112"/>
      <c r="E61" s="112"/>
      <c r="F61" s="112"/>
      <c r="G61" s="112"/>
      <c r="H61" s="112"/>
      <c r="I61" s="7"/>
      <c r="J61" s="7"/>
      <c r="K61" s="7"/>
      <c r="L61" s="7"/>
      <c r="M61" s="7"/>
      <c r="N61" s="7"/>
      <c r="O61" s="7"/>
      <c r="P61" s="7"/>
      <c r="Q61" s="7"/>
      <c r="R61" s="7"/>
      <c r="S61" s="7"/>
      <c r="T61" s="7"/>
      <c r="U61" s="7"/>
      <c r="V61" s="7"/>
      <c r="W61" s="7"/>
      <c r="X61" s="7"/>
    </row>
    <row r="62" spans="1:28" ht="15.75" x14ac:dyDescent="0.25">
      <c r="A62" s="492" t="s">
        <v>313</v>
      </c>
      <c r="B62" s="493"/>
      <c r="C62" s="112"/>
      <c r="D62" s="112"/>
      <c r="E62" s="112"/>
      <c r="F62" s="112"/>
      <c r="G62" s="112"/>
      <c r="H62" s="112"/>
      <c r="I62" s="7"/>
      <c r="J62" s="7"/>
      <c r="K62" s="7"/>
      <c r="L62" s="7"/>
      <c r="M62" s="7"/>
      <c r="N62" s="7"/>
      <c r="O62" s="7"/>
      <c r="P62" s="7"/>
      <c r="Q62" s="7"/>
      <c r="R62" s="7"/>
      <c r="S62" s="7"/>
      <c r="T62" s="7"/>
      <c r="U62" s="7"/>
      <c r="V62" s="7"/>
      <c r="W62" s="7"/>
      <c r="X62" s="7"/>
    </row>
    <row r="63" spans="1:28" ht="25.5" x14ac:dyDescent="0.25">
      <c r="A63" s="492" t="s">
        <v>347</v>
      </c>
      <c r="B63" s="493"/>
      <c r="C63" s="112"/>
      <c r="D63" s="112"/>
      <c r="E63" s="112"/>
      <c r="F63" s="112"/>
      <c r="G63" s="112"/>
      <c r="H63" s="112"/>
      <c r="I63" s="7"/>
      <c r="J63" s="7"/>
      <c r="K63" s="7"/>
      <c r="L63" s="7"/>
      <c r="M63" s="7"/>
      <c r="N63" s="7"/>
      <c r="O63" s="7"/>
      <c r="P63" s="7"/>
      <c r="Q63" s="7"/>
      <c r="R63" s="7"/>
      <c r="S63" s="7"/>
      <c r="T63" s="7"/>
      <c r="U63" s="7"/>
      <c r="V63" s="7"/>
      <c r="W63" s="7"/>
      <c r="X63" s="7"/>
    </row>
    <row r="64" spans="1:28" ht="15.75" x14ac:dyDescent="0.25">
      <c r="A64" s="492" t="s">
        <v>314</v>
      </c>
      <c r="B64" s="493"/>
      <c r="C64" s="112"/>
      <c r="D64" s="112"/>
      <c r="E64" s="112"/>
      <c r="F64" s="112"/>
      <c r="G64" s="112"/>
      <c r="H64" s="112"/>
      <c r="I64" s="7"/>
      <c r="J64" s="7"/>
      <c r="K64" s="7"/>
      <c r="L64" s="7"/>
      <c r="M64" s="7"/>
      <c r="N64" s="7"/>
      <c r="O64" s="7"/>
      <c r="P64" s="7"/>
      <c r="Q64" s="7"/>
      <c r="R64" s="7"/>
      <c r="S64" s="7"/>
      <c r="T64" s="7"/>
      <c r="U64" s="7"/>
      <c r="V64" s="7"/>
      <c r="W64" s="7"/>
      <c r="X64" s="7"/>
    </row>
    <row r="65" spans="1:24" ht="15.75" x14ac:dyDescent="0.25">
      <c r="A65" s="492" t="s">
        <v>315</v>
      </c>
      <c r="B65" s="493"/>
      <c r="C65" s="112"/>
      <c r="D65" s="112"/>
      <c r="E65" s="112"/>
      <c r="F65" s="112"/>
      <c r="G65" s="112"/>
      <c r="H65" s="112"/>
      <c r="I65" s="112"/>
      <c r="J65" s="7"/>
      <c r="K65" s="7"/>
      <c r="L65" s="7"/>
      <c r="M65" s="7"/>
      <c r="N65" s="7"/>
      <c r="O65" s="7"/>
      <c r="P65" s="7"/>
      <c r="Q65" s="7"/>
      <c r="R65" s="7"/>
      <c r="S65" s="7"/>
      <c r="T65" s="7"/>
      <c r="U65" s="7"/>
      <c r="V65" s="7"/>
      <c r="W65" s="7"/>
      <c r="X65" s="7"/>
    </row>
    <row r="66" spans="1:24" ht="15.75" x14ac:dyDescent="0.25">
      <c r="A66" s="492" t="s">
        <v>316</v>
      </c>
      <c r="B66" s="493"/>
      <c r="C66" s="112"/>
      <c r="D66" s="112"/>
      <c r="E66" s="112"/>
      <c r="F66" s="112"/>
      <c r="G66" s="112"/>
      <c r="H66" s="112"/>
      <c r="I66" s="112"/>
      <c r="J66" s="7"/>
      <c r="K66" s="7"/>
      <c r="L66" s="7"/>
      <c r="M66" s="7"/>
      <c r="N66" s="7"/>
      <c r="O66" s="7"/>
      <c r="P66" s="7"/>
      <c r="Q66" s="7"/>
      <c r="R66" s="7"/>
      <c r="S66" s="7"/>
      <c r="T66" s="7"/>
      <c r="U66" s="7"/>
      <c r="V66" s="7"/>
      <c r="W66" s="7"/>
      <c r="X66" s="7"/>
    </row>
    <row r="67" spans="1:24" ht="24" x14ac:dyDescent="0.25">
      <c r="A67" s="492" t="s">
        <v>317</v>
      </c>
      <c r="B67" s="493"/>
      <c r="C67" s="112"/>
      <c r="D67" s="112"/>
      <c r="E67" s="112"/>
      <c r="F67" s="112"/>
      <c r="G67" s="112"/>
      <c r="H67" s="7"/>
      <c r="I67" s="7"/>
      <c r="J67" s="7"/>
      <c r="K67" s="7"/>
      <c r="L67" s="7"/>
      <c r="M67" s="7"/>
      <c r="N67" s="7"/>
      <c r="O67" s="7"/>
      <c r="P67" s="7"/>
      <c r="Q67" s="7"/>
      <c r="R67" s="7"/>
      <c r="S67" s="7"/>
      <c r="T67" s="7"/>
      <c r="U67" s="7"/>
      <c r="V67" s="7"/>
      <c r="W67" s="7"/>
      <c r="X67" s="7"/>
    </row>
    <row r="68" spans="1:24" ht="15.75" x14ac:dyDescent="0.25">
      <c r="A68" s="492" t="s">
        <v>318</v>
      </c>
      <c r="B68" s="493"/>
      <c r="C68" s="112"/>
      <c r="D68" s="112"/>
      <c r="E68" s="112"/>
      <c r="F68" s="112"/>
      <c r="G68" s="112"/>
      <c r="H68" s="7"/>
      <c r="I68" s="7"/>
      <c r="J68" s="7"/>
      <c r="K68" s="7"/>
      <c r="L68" s="7"/>
      <c r="M68" s="7"/>
      <c r="N68" s="7"/>
      <c r="O68" s="7"/>
      <c r="P68" s="7"/>
      <c r="Q68" s="7"/>
      <c r="R68" s="7"/>
      <c r="S68" s="7"/>
      <c r="T68" s="7"/>
      <c r="U68" s="7"/>
      <c r="V68" s="7"/>
      <c r="W68" s="7"/>
      <c r="X68" s="7"/>
    </row>
    <row r="69" spans="1:24" ht="15.75" x14ac:dyDescent="0.25">
      <c r="A69" s="492" t="s">
        <v>319</v>
      </c>
      <c r="B69" s="493"/>
      <c r="C69" s="112"/>
      <c r="D69" s="112"/>
      <c r="E69" s="112"/>
      <c r="F69" s="112"/>
      <c r="G69" s="112"/>
      <c r="H69" s="7"/>
      <c r="I69" s="7"/>
      <c r="J69" s="7"/>
      <c r="K69" s="7"/>
      <c r="L69" s="7"/>
      <c r="M69" s="7"/>
      <c r="N69" s="7"/>
      <c r="O69" s="7"/>
      <c r="P69" s="7"/>
      <c r="Q69" s="7"/>
      <c r="R69" s="7"/>
      <c r="S69" s="7"/>
      <c r="T69" s="7"/>
      <c r="U69" s="7"/>
      <c r="V69" s="7"/>
      <c r="W69" s="7"/>
      <c r="X69" s="7"/>
    </row>
    <row r="70" spans="1:24" ht="24" x14ac:dyDescent="0.25">
      <c r="A70" s="492" t="s">
        <v>320</v>
      </c>
      <c r="B70" s="493"/>
      <c r="C70" s="112"/>
      <c r="D70" s="112"/>
      <c r="E70" s="112"/>
      <c r="F70" s="112"/>
      <c r="G70" s="112"/>
      <c r="H70" s="7"/>
      <c r="I70" s="7"/>
      <c r="J70" s="7"/>
      <c r="K70" s="7"/>
      <c r="L70" s="7"/>
      <c r="M70" s="7"/>
      <c r="N70" s="7"/>
      <c r="O70" s="7"/>
      <c r="P70" s="7"/>
      <c r="Q70" s="7"/>
      <c r="R70" s="7"/>
      <c r="S70" s="7"/>
      <c r="T70" s="7"/>
      <c r="U70" s="7"/>
      <c r="V70" s="7"/>
      <c r="W70" s="7"/>
      <c r="X70" s="7"/>
    </row>
    <row r="71" spans="1:24" ht="15.75" x14ac:dyDescent="0.25">
      <c r="A71" s="492" t="s">
        <v>321</v>
      </c>
      <c r="B71" s="493"/>
      <c r="C71" s="112"/>
      <c r="D71" s="112"/>
      <c r="E71" s="112"/>
      <c r="F71" s="112"/>
      <c r="G71" s="112"/>
      <c r="H71" s="112"/>
      <c r="I71" s="112"/>
      <c r="J71" s="112"/>
      <c r="K71" s="7"/>
      <c r="L71" s="7"/>
      <c r="M71" s="7"/>
      <c r="N71" s="7"/>
      <c r="O71" s="7"/>
      <c r="P71" s="7"/>
      <c r="Q71" s="7"/>
      <c r="R71" s="7"/>
      <c r="S71" s="7"/>
      <c r="T71" s="7"/>
      <c r="U71" s="7"/>
      <c r="V71" s="7"/>
      <c r="W71" s="7"/>
      <c r="X71" s="7"/>
    </row>
    <row r="72" spans="1:24" ht="36" x14ac:dyDescent="0.25">
      <c r="A72" s="492" t="s">
        <v>322</v>
      </c>
      <c r="B72" s="493"/>
      <c r="C72" s="112"/>
      <c r="D72" s="112"/>
      <c r="E72" s="112"/>
      <c r="F72" s="112"/>
      <c r="G72" s="112"/>
      <c r="H72" s="112"/>
      <c r="I72" s="112"/>
      <c r="J72" s="112"/>
      <c r="K72" s="7"/>
      <c r="L72" s="7"/>
      <c r="M72" s="7"/>
      <c r="N72" s="7"/>
      <c r="O72" s="7"/>
      <c r="P72" s="7"/>
      <c r="Q72" s="7"/>
      <c r="R72" s="7"/>
      <c r="S72" s="7"/>
      <c r="T72" s="7"/>
      <c r="U72" s="7"/>
      <c r="V72" s="7"/>
      <c r="W72" s="7"/>
      <c r="X72" s="7"/>
    </row>
    <row r="73" spans="1:24" ht="48" x14ac:dyDescent="0.25">
      <c r="A73" s="492" t="s">
        <v>323</v>
      </c>
      <c r="B73" s="493"/>
      <c r="C73" s="112"/>
      <c r="D73" s="112"/>
      <c r="E73" s="112"/>
      <c r="F73" s="112"/>
      <c r="G73" s="112"/>
      <c r="H73" s="112"/>
      <c r="I73" s="112"/>
      <c r="J73" s="112"/>
      <c r="K73" s="7"/>
      <c r="L73" s="7"/>
      <c r="M73" s="7"/>
      <c r="N73" s="7"/>
      <c r="O73" s="7"/>
      <c r="P73" s="7"/>
      <c r="Q73" s="7"/>
      <c r="R73" s="7"/>
      <c r="S73" s="7"/>
      <c r="T73" s="7"/>
      <c r="U73" s="7"/>
      <c r="V73" s="7"/>
      <c r="W73" s="7"/>
      <c r="X73" s="7"/>
    </row>
    <row r="74" spans="1:24" ht="24" x14ac:dyDescent="0.25">
      <c r="A74" s="492" t="s">
        <v>324</v>
      </c>
      <c r="B74" s="493"/>
      <c r="C74" s="112"/>
      <c r="D74" s="112"/>
      <c r="E74" s="112"/>
      <c r="F74" s="112"/>
      <c r="G74" s="112"/>
      <c r="H74" s="112"/>
      <c r="I74" s="112"/>
      <c r="J74" s="112"/>
      <c r="K74" s="7"/>
      <c r="L74" s="7"/>
      <c r="M74" s="7"/>
      <c r="N74" s="7"/>
      <c r="O74" s="7"/>
      <c r="P74" s="7"/>
      <c r="Q74" s="7"/>
      <c r="R74" s="7"/>
      <c r="S74" s="7"/>
      <c r="T74" s="7"/>
      <c r="U74" s="7"/>
      <c r="V74" s="7"/>
      <c r="W74" s="7"/>
      <c r="X74" s="7"/>
    </row>
    <row r="75" spans="1:24" ht="24" x14ac:dyDescent="0.25">
      <c r="A75" s="492" t="s">
        <v>325</v>
      </c>
      <c r="B75" s="493"/>
      <c r="C75" s="112"/>
      <c r="D75" s="112"/>
      <c r="E75" s="112"/>
      <c r="F75" s="112"/>
      <c r="G75" s="112"/>
      <c r="H75" s="112"/>
      <c r="I75" s="112"/>
      <c r="J75" s="112"/>
      <c r="K75" s="7"/>
      <c r="L75" s="7"/>
      <c r="M75" s="7"/>
      <c r="N75" s="7"/>
      <c r="O75" s="7"/>
      <c r="P75" s="7"/>
      <c r="Q75" s="7"/>
      <c r="R75" s="7"/>
      <c r="S75" s="7"/>
      <c r="T75" s="7"/>
      <c r="U75" s="7"/>
      <c r="V75" s="7"/>
      <c r="W75" s="7"/>
      <c r="X75" s="7"/>
    </row>
    <row r="76" spans="1:24" ht="15.75" x14ac:dyDescent="0.25">
      <c r="A76" s="492" t="s">
        <v>326</v>
      </c>
      <c r="B76" s="493"/>
      <c r="C76" s="112"/>
      <c r="D76" s="112"/>
      <c r="E76" s="112"/>
      <c r="F76" s="112"/>
      <c r="G76" s="112"/>
      <c r="H76" s="112"/>
      <c r="I76" s="112"/>
      <c r="J76" s="112"/>
      <c r="K76" s="7"/>
      <c r="L76" s="7"/>
      <c r="M76" s="7"/>
      <c r="N76" s="7"/>
      <c r="O76" s="7"/>
      <c r="P76" s="7"/>
      <c r="Q76" s="7"/>
      <c r="R76" s="7"/>
      <c r="S76" s="7"/>
      <c r="T76" s="7"/>
      <c r="U76" s="7"/>
      <c r="V76" s="7"/>
      <c r="W76" s="7"/>
      <c r="X76" s="7"/>
    </row>
    <row r="77" spans="1:24" ht="15.75" x14ac:dyDescent="0.25">
      <c r="A77" s="492" t="s">
        <v>327</v>
      </c>
      <c r="B77" s="493"/>
      <c r="C77" s="112"/>
      <c r="D77" s="112"/>
      <c r="E77" s="112"/>
      <c r="F77" s="112"/>
      <c r="G77" s="112"/>
      <c r="H77" s="112"/>
      <c r="I77" s="112"/>
      <c r="J77" s="112"/>
      <c r="K77" s="7"/>
      <c r="L77" s="7"/>
      <c r="M77" s="7"/>
      <c r="N77" s="7"/>
      <c r="O77" s="7"/>
      <c r="P77" s="7"/>
      <c r="Q77" s="7"/>
      <c r="R77" s="7"/>
      <c r="S77" s="7"/>
      <c r="T77" s="7"/>
      <c r="U77" s="7"/>
      <c r="V77" s="7"/>
      <c r="W77" s="7"/>
      <c r="X77" s="7"/>
    </row>
    <row r="78" spans="1:24" ht="24" x14ac:dyDescent="0.25">
      <c r="A78" s="492" t="s">
        <v>328</v>
      </c>
      <c r="B78" s="493"/>
      <c r="C78" s="112"/>
      <c r="D78" s="112"/>
      <c r="E78" s="112"/>
      <c r="F78" s="112"/>
      <c r="G78" s="112"/>
      <c r="H78" s="112"/>
      <c r="I78" s="112"/>
      <c r="J78" s="112"/>
      <c r="K78" s="7"/>
      <c r="L78" s="7"/>
      <c r="M78" s="7"/>
      <c r="N78" s="7"/>
      <c r="O78" s="7"/>
      <c r="P78" s="7"/>
      <c r="Q78" s="7"/>
      <c r="R78" s="7"/>
      <c r="S78" s="7"/>
      <c r="T78" s="7"/>
      <c r="U78" s="7"/>
      <c r="V78" s="7"/>
      <c r="W78" s="7"/>
      <c r="X78" s="7"/>
    </row>
    <row r="79" spans="1:24" ht="15.75" x14ac:dyDescent="0.25">
      <c r="A79" s="492" t="s">
        <v>329</v>
      </c>
      <c r="B79" s="493"/>
      <c r="C79" s="112"/>
      <c r="D79" s="112"/>
      <c r="E79" s="112"/>
      <c r="F79" s="112"/>
      <c r="G79" s="112"/>
      <c r="H79" s="112"/>
      <c r="I79" s="112"/>
      <c r="J79" s="112"/>
      <c r="K79" s="7"/>
      <c r="L79" s="7"/>
      <c r="M79" s="7"/>
      <c r="N79" s="7"/>
      <c r="O79" s="7"/>
      <c r="P79" s="7"/>
      <c r="Q79" s="7"/>
      <c r="R79" s="7"/>
      <c r="S79" s="7"/>
      <c r="T79" s="7"/>
      <c r="U79" s="7"/>
      <c r="V79" s="7"/>
      <c r="W79" s="7"/>
      <c r="X79" s="7"/>
    </row>
    <row r="80" spans="1:24" ht="15.75" x14ac:dyDescent="0.25">
      <c r="A80" s="492" t="s">
        <v>330</v>
      </c>
      <c r="B80" s="493"/>
      <c r="C80" s="112"/>
      <c r="D80" s="112"/>
      <c r="E80" s="112"/>
      <c r="F80" s="112"/>
      <c r="G80" s="112"/>
      <c r="H80" s="112"/>
      <c r="I80" s="112"/>
      <c r="J80" s="112"/>
      <c r="K80" s="7"/>
      <c r="L80" s="7"/>
      <c r="M80" s="7"/>
      <c r="N80" s="7"/>
      <c r="O80" s="7"/>
      <c r="P80" s="7"/>
      <c r="Q80" s="7"/>
      <c r="R80" s="7"/>
      <c r="S80" s="7"/>
      <c r="T80" s="7"/>
      <c r="U80" s="7"/>
      <c r="V80" s="7"/>
      <c r="W80" s="7"/>
      <c r="X80" s="7"/>
    </row>
    <row r="81" spans="1:24" ht="15.75" x14ac:dyDescent="0.25">
      <c r="A81" s="492" t="s">
        <v>331</v>
      </c>
      <c r="B81" s="493"/>
      <c r="C81" s="112"/>
      <c r="D81" s="112"/>
      <c r="E81" s="112"/>
      <c r="F81" s="112"/>
      <c r="G81" s="112"/>
      <c r="H81" s="112"/>
      <c r="I81" s="112"/>
      <c r="J81" s="112"/>
      <c r="K81" s="7"/>
      <c r="L81" s="7"/>
      <c r="M81" s="7"/>
      <c r="N81" s="7"/>
      <c r="O81" s="7"/>
      <c r="P81" s="7"/>
      <c r="Q81" s="7"/>
      <c r="R81" s="7"/>
      <c r="S81" s="7"/>
      <c r="T81" s="7"/>
      <c r="U81" s="7"/>
      <c r="V81" s="7"/>
      <c r="W81" s="7"/>
      <c r="X81" s="7"/>
    </row>
    <row r="82" spans="1:24" ht="15.75" x14ac:dyDescent="0.25">
      <c r="A82" s="492" t="s">
        <v>332</v>
      </c>
      <c r="B82" s="493"/>
      <c r="C82" s="112"/>
      <c r="D82" s="112"/>
      <c r="E82" s="112"/>
      <c r="F82" s="112"/>
      <c r="G82" s="112"/>
      <c r="H82" s="112"/>
      <c r="I82" s="112"/>
      <c r="J82" s="112"/>
      <c r="K82" s="7"/>
      <c r="L82" s="7"/>
      <c r="M82" s="7"/>
      <c r="N82" s="7"/>
      <c r="O82" s="7"/>
      <c r="P82" s="7"/>
      <c r="Q82" s="7"/>
      <c r="R82" s="7"/>
      <c r="S82" s="7"/>
      <c r="T82" s="7"/>
      <c r="U82" s="7"/>
      <c r="V82" s="7"/>
      <c r="W82" s="7"/>
      <c r="X82" s="7"/>
    </row>
    <row r="83" spans="1:24" ht="15.75" x14ac:dyDescent="0.25">
      <c r="A83" s="492" t="s">
        <v>319</v>
      </c>
      <c r="B83" s="493"/>
      <c r="C83" s="112"/>
      <c r="D83" s="112"/>
      <c r="E83" s="112"/>
      <c r="F83" s="112"/>
      <c r="G83" s="112"/>
      <c r="H83" s="112"/>
      <c r="I83" s="112"/>
      <c r="J83" s="112"/>
      <c r="K83" s="7"/>
      <c r="L83" s="7"/>
      <c r="M83" s="7"/>
      <c r="N83" s="7"/>
      <c r="O83" s="7"/>
      <c r="P83" s="7"/>
      <c r="Q83" s="7"/>
      <c r="R83" s="7"/>
      <c r="S83" s="7"/>
      <c r="T83" s="7"/>
      <c r="U83" s="7"/>
      <c r="V83" s="7"/>
      <c r="W83" s="7"/>
      <c r="X83" s="7"/>
    </row>
    <row r="84" spans="1:24" ht="24" x14ac:dyDescent="0.25">
      <c r="A84" s="492" t="s">
        <v>320</v>
      </c>
      <c r="B84" s="493"/>
      <c r="C84" s="112"/>
      <c r="D84" s="112"/>
      <c r="E84" s="112"/>
      <c r="F84" s="112"/>
      <c r="G84" s="112"/>
      <c r="H84" s="112"/>
      <c r="I84" s="112"/>
      <c r="J84" s="112"/>
      <c r="K84" s="7"/>
      <c r="L84" s="7"/>
      <c r="M84" s="7"/>
      <c r="N84" s="7"/>
      <c r="O84" s="7"/>
      <c r="P84" s="7"/>
      <c r="Q84" s="7"/>
      <c r="R84" s="7"/>
      <c r="S84" s="7"/>
      <c r="T84" s="7"/>
      <c r="U84" s="7"/>
      <c r="V84" s="7"/>
      <c r="W84" s="7"/>
      <c r="X84" s="7"/>
    </row>
    <row r="85" spans="1:24" ht="15.75" x14ac:dyDescent="0.25">
      <c r="A85" s="492" t="s">
        <v>321</v>
      </c>
      <c r="B85" s="493"/>
      <c r="C85" s="112"/>
      <c r="D85" s="112"/>
      <c r="E85" s="112"/>
      <c r="F85" s="112"/>
      <c r="G85" s="112"/>
      <c r="H85" s="112"/>
      <c r="I85" s="112"/>
      <c r="J85" s="112"/>
      <c r="K85" s="7"/>
      <c r="L85" s="7"/>
      <c r="M85" s="7"/>
      <c r="N85" s="7"/>
      <c r="O85" s="7"/>
      <c r="P85" s="7"/>
      <c r="Q85" s="7"/>
      <c r="R85" s="7"/>
      <c r="S85" s="7"/>
      <c r="T85" s="7"/>
      <c r="U85" s="7"/>
      <c r="V85" s="7"/>
      <c r="W85" s="7"/>
      <c r="X85" s="7"/>
    </row>
    <row r="86" spans="1:24" ht="15.75" x14ac:dyDescent="0.25">
      <c r="A86" s="112"/>
      <c r="B86" s="112"/>
      <c r="C86" s="112"/>
      <c r="D86" s="112"/>
      <c r="E86" s="112"/>
      <c r="F86" s="112"/>
      <c r="I86" s="7"/>
      <c r="J86" s="7"/>
      <c r="K86" s="7"/>
      <c r="L86" s="7"/>
      <c r="M86" s="7"/>
      <c r="N86" s="7"/>
      <c r="O86" s="7"/>
      <c r="P86" s="7"/>
      <c r="Q86" s="7"/>
      <c r="R86" s="7"/>
      <c r="S86" s="7"/>
      <c r="T86" s="7"/>
      <c r="U86" s="7"/>
      <c r="V86" s="7"/>
      <c r="W86" s="7"/>
      <c r="X86" s="7"/>
    </row>
    <row r="87" spans="1:24" ht="15.75" x14ac:dyDescent="0.25">
      <c r="A87" s="112"/>
      <c r="B87" s="112"/>
      <c r="C87" s="112"/>
      <c r="D87" s="112"/>
      <c r="E87" s="112"/>
      <c r="F87" s="112"/>
      <c r="I87" s="7"/>
      <c r="J87" s="7"/>
      <c r="K87" s="7"/>
      <c r="L87" s="7"/>
      <c r="M87" s="7"/>
      <c r="N87" s="7"/>
      <c r="O87" s="7"/>
      <c r="P87" s="7"/>
      <c r="Q87" s="7"/>
      <c r="R87" s="7"/>
      <c r="S87" s="7"/>
      <c r="T87" s="7"/>
      <c r="U87" s="7"/>
      <c r="V87" s="7"/>
      <c r="W87" s="7"/>
      <c r="X87" s="7"/>
    </row>
    <row r="88" spans="1:24" ht="15.75" x14ac:dyDescent="0.25">
      <c r="A88" s="112"/>
      <c r="B88" s="112"/>
      <c r="C88" s="112"/>
      <c r="D88" s="112"/>
      <c r="E88" s="112"/>
      <c r="F88" s="112"/>
      <c r="I88" s="7"/>
      <c r="J88" s="7"/>
      <c r="K88" s="7"/>
      <c r="L88" s="7"/>
      <c r="M88" s="7"/>
      <c r="N88" s="7"/>
      <c r="O88" s="7"/>
      <c r="P88" s="7"/>
      <c r="Q88" s="7"/>
      <c r="R88" s="7"/>
      <c r="S88" s="7"/>
      <c r="T88" s="7"/>
      <c r="U88" s="7"/>
      <c r="V88" s="7"/>
      <c r="W88" s="7"/>
      <c r="X88" s="7"/>
    </row>
    <row r="89" spans="1:24" ht="15.75" x14ac:dyDescent="0.25">
      <c r="A89" s="112"/>
      <c r="B89" s="112"/>
      <c r="C89" s="112"/>
      <c r="D89" s="112"/>
      <c r="E89" s="112"/>
      <c r="F89" s="112"/>
      <c r="I89" s="7"/>
      <c r="J89" s="7"/>
      <c r="K89" s="7"/>
      <c r="L89" s="7"/>
      <c r="M89" s="7"/>
      <c r="N89" s="7"/>
      <c r="O89" s="7"/>
      <c r="P89" s="7"/>
      <c r="Q89" s="7"/>
      <c r="R89" s="7"/>
      <c r="S89" s="7"/>
      <c r="T89" s="7"/>
      <c r="U89" s="7"/>
      <c r="V89" s="7"/>
      <c r="W89" s="7"/>
      <c r="X89" s="7"/>
    </row>
    <row r="90" spans="1:24" ht="15.75" x14ac:dyDescent="0.25">
      <c r="A90" s="112"/>
      <c r="B90" s="112"/>
      <c r="C90" s="112"/>
      <c r="D90" s="112"/>
      <c r="E90" s="112"/>
      <c r="F90" s="112"/>
      <c r="I90" s="7"/>
      <c r="J90" s="7"/>
      <c r="K90" s="7"/>
      <c r="L90" s="7"/>
      <c r="M90" s="7"/>
      <c r="N90" s="7"/>
      <c r="O90" s="7"/>
      <c r="P90" s="7"/>
      <c r="Q90" s="7"/>
      <c r="R90" s="7"/>
      <c r="S90" s="7"/>
      <c r="T90" s="7"/>
      <c r="U90" s="7"/>
      <c r="V90" s="7"/>
      <c r="W90" s="7"/>
      <c r="X90" s="7"/>
    </row>
    <row r="91" spans="1:24" ht="15.75" x14ac:dyDescent="0.25">
      <c r="A91" s="112"/>
      <c r="B91" s="112"/>
      <c r="C91" s="112"/>
      <c r="D91" s="112"/>
      <c r="E91" s="112"/>
      <c r="F91" s="112"/>
      <c r="I91" s="7"/>
      <c r="J91" s="7"/>
      <c r="K91" s="7"/>
      <c r="L91" s="7"/>
      <c r="M91" s="7"/>
      <c r="N91" s="7"/>
      <c r="O91" s="7"/>
      <c r="P91" s="7"/>
      <c r="Q91" s="7"/>
      <c r="R91" s="7"/>
      <c r="S91" s="7"/>
      <c r="T91" s="7"/>
      <c r="U91" s="7"/>
      <c r="V91" s="7"/>
      <c r="W91" s="7"/>
      <c r="X91" s="7"/>
    </row>
    <row r="92" spans="1:24" ht="15.75" x14ac:dyDescent="0.25">
      <c r="A92" s="112"/>
      <c r="B92" s="112"/>
      <c r="C92" s="112"/>
      <c r="D92" s="112"/>
      <c r="E92" s="112"/>
      <c r="F92" s="112"/>
      <c r="I92" s="7"/>
      <c r="J92" s="7"/>
      <c r="K92" s="7"/>
      <c r="L92" s="7"/>
      <c r="M92" s="7"/>
      <c r="N92" s="7"/>
      <c r="O92" s="7"/>
      <c r="P92" s="7"/>
      <c r="Q92" s="7"/>
      <c r="R92" s="7"/>
      <c r="S92" s="7"/>
      <c r="T92" s="7"/>
      <c r="U92" s="7"/>
      <c r="V92" s="7"/>
      <c r="W92" s="7"/>
      <c r="X92" s="7"/>
    </row>
    <row r="93" spans="1:24" ht="15.75" x14ac:dyDescent="0.25">
      <c r="A93" s="112"/>
      <c r="B93" s="112"/>
      <c r="C93" s="112"/>
      <c r="D93" s="112"/>
      <c r="E93" s="112"/>
      <c r="F93" s="112"/>
      <c r="G93" s="112"/>
      <c r="H93" s="112"/>
      <c r="I93" s="7"/>
      <c r="J93" s="7"/>
      <c r="K93" s="7"/>
      <c r="L93" s="7"/>
      <c r="M93" s="7"/>
      <c r="N93" s="7"/>
      <c r="O93" s="7"/>
      <c r="P93" s="7"/>
      <c r="Q93" s="7"/>
      <c r="R93" s="7"/>
      <c r="S93" s="7"/>
      <c r="T93" s="7"/>
      <c r="U93" s="7"/>
      <c r="V93" s="7"/>
      <c r="W93" s="7"/>
      <c r="X93" s="7"/>
    </row>
    <row r="94" spans="1:24" ht="15.75" x14ac:dyDescent="0.25">
      <c r="A94" s="112"/>
      <c r="B94" s="112"/>
      <c r="C94" s="112"/>
      <c r="D94" s="112"/>
      <c r="E94" s="112"/>
      <c r="F94" s="112"/>
      <c r="G94" s="112"/>
      <c r="H94" s="112"/>
      <c r="I94" s="7"/>
      <c r="J94" s="7"/>
      <c r="K94" s="7"/>
      <c r="L94" s="7"/>
      <c r="M94" s="7"/>
      <c r="N94" s="7"/>
      <c r="O94" s="7"/>
      <c r="P94" s="7"/>
      <c r="Q94" s="7"/>
      <c r="R94" s="7"/>
      <c r="S94" s="7"/>
      <c r="T94" s="7"/>
      <c r="U94" s="7"/>
      <c r="V94" s="7"/>
      <c r="W94" s="7"/>
      <c r="X94" s="7"/>
    </row>
    <row r="95" spans="1:24" ht="15.75" x14ac:dyDescent="0.25">
      <c r="A95" s="112"/>
      <c r="B95" s="112"/>
      <c r="C95" s="112"/>
      <c r="D95" s="112"/>
      <c r="E95" s="112"/>
      <c r="F95" s="112"/>
      <c r="G95" s="112"/>
      <c r="H95" s="112"/>
      <c r="I95" s="7"/>
      <c r="J95" s="7"/>
      <c r="K95" s="7"/>
      <c r="L95" s="7"/>
      <c r="M95" s="7"/>
      <c r="N95" s="7"/>
      <c r="O95" s="7"/>
      <c r="P95" s="7"/>
      <c r="Q95" s="7"/>
      <c r="R95" s="7"/>
      <c r="S95" s="7"/>
      <c r="T95" s="7"/>
      <c r="U95" s="7"/>
      <c r="V95" s="7"/>
      <c r="W95" s="7"/>
      <c r="X95" s="7"/>
    </row>
    <row r="96" spans="1:24" ht="15.75" x14ac:dyDescent="0.25">
      <c r="A96" s="112"/>
      <c r="B96" s="112"/>
      <c r="C96" s="112"/>
      <c r="D96" s="112"/>
      <c r="E96" s="112"/>
      <c r="F96" s="112"/>
      <c r="G96" s="112"/>
      <c r="H96" s="112"/>
      <c r="I96" s="7"/>
      <c r="J96" s="7"/>
      <c r="K96" s="7"/>
      <c r="L96" s="7"/>
      <c r="M96" s="7"/>
      <c r="N96" s="7"/>
      <c r="O96" s="7"/>
      <c r="P96" s="7"/>
      <c r="Q96" s="7"/>
      <c r="R96" s="7"/>
      <c r="S96" s="7"/>
      <c r="T96" s="7"/>
      <c r="U96" s="7"/>
      <c r="V96" s="7"/>
      <c r="W96" s="7"/>
      <c r="X96" s="7"/>
    </row>
    <row r="97" spans="9:24" ht="15.75" x14ac:dyDescent="0.25">
      <c r="I97" s="7"/>
      <c r="J97" s="112"/>
      <c r="K97" s="112"/>
      <c r="L97" s="112"/>
      <c r="M97" s="7"/>
      <c r="N97" s="7"/>
      <c r="O97" s="7"/>
      <c r="P97" s="7"/>
      <c r="Q97" s="7"/>
      <c r="R97" s="7"/>
      <c r="S97" s="7"/>
      <c r="T97" s="7"/>
      <c r="U97" s="7"/>
      <c r="V97" s="7"/>
      <c r="W97" s="7"/>
      <c r="X97" s="7"/>
    </row>
    <row r="98" spans="9:24" ht="15.75" x14ac:dyDescent="0.25">
      <c r="I98" s="7"/>
      <c r="J98" s="112"/>
      <c r="K98" s="112"/>
      <c r="L98" s="112"/>
      <c r="M98" s="7"/>
      <c r="N98" s="7"/>
      <c r="O98" s="7"/>
      <c r="P98" s="7"/>
      <c r="Q98" s="7"/>
      <c r="R98" s="7"/>
      <c r="S98" s="7"/>
      <c r="T98" s="7"/>
      <c r="U98" s="7"/>
      <c r="V98" s="7"/>
      <c r="W98" s="7"/>
      <c r="X98" s="7"/>
    </row>
    <row r="99" spans="9:24" ht="15.75" x14ac:dyDescent="0.25">
      <c r="I99" s="7"/>
      <c r="J99" s="112"/>
      <c r="K99" s="112"/>
      <c r="L99" s="112"/>
      <c r="M99" s="7"/>
      <c r="N99" s="7"/>
      <c r="O99" s="7"/>
      <c r="P99" s="7"/>
      <c r="Q99" s="7"/>
    </row>
    <row r="100" spans="9:24" ht="15.75" x14ac:dyDescent="0.25">
      <c r="I100" s="7"/>
      <c r="J100" s="112"/>
      <c r="K100" s="112"/>
      <c r="L100" s="112"/>
      <c r="M100" s="7"/>
      <c r="N100" s="7"/>
      <c r="O100" s="7"/>
      <c r="P100" s="7"/>
      <c r="Q100" s="7"/>
    </row>
    <row r="101" spans="9:24" ht="15.75" x14ac:dyDescent="0.25">
      <c r="I101" s="7"/>
      <c r="J101" s="112"/>
      <c r="K101" s="112"/>
      <c r="L101" s="112"/>
      <c r="M101" s="7"/>
      <c r="N101" s="7"/>
      <c r="O101" s="7"/>
      <c r="P101" s="7"/>
      <c r="Q101" s="7"/>
    </row>
    <row r="102" spans="9:24" ht="15.75" x14ac:dyDescent="0.25">
      <c r="I102" s="7"/>
      <c r="J102" s="112"/>
      <c r="K102" s="112"/>
      <c r="L102" s="112"/>
      <c r="M102" s="7"/>
      <c r="N102" s="7"/>
      <c r="O102" s="7"/>
      <c r="P102" s="7"/>
      <c r="Q102" s="7"/>
    </row>
  </sheetData>
  <sheetProtection sheet="1" objects="1" scenarios="1" insertColumns="0" insertRows="0"/>
  <mergeCells count="15">
    <mergeCell ref="E3:F3"/>
    <mergeCell ref="A52:B52"/>
    <mergeCell ref="R7:T7"/>
    <mergeCell ref="Q10:T10"/>
    <mergeCell ref="V7:X7"/>
    <mergeCell ref="U10:X10"/>
    <mergeCell ref="N7:P7"/>
    <mergeCell ref="M10:P10"/>
    <mergeCell ref="B7:D7"/>
    <mergeCell ref="F7:H7"/>
    <mergeCell ref="J7:L7"/>
    <mergeCell ref="E10:H10"/>
    <mergeCell ref="A10:D10"/>
    <mergeCell ref="I10:L10"/>
    <mergeCell ref="E4:F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Reference!$A$95:$A$99</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0"/>
  <sheetViews>
    <sheetView showRowColHeaders="0" topLeftCell="A7" zoomScaleNormal="100" workbookViewId="0">
      <selection activeCell="C16" sqref="C16"/>
    </sheetView>
  </sheetViews>
  <sheetFormatPr defaultRowHeight="15" x14ac:dyDescent="0.25"/>
  <cols>
    <col min="1" max="1" width="60" style="491" customWidth="1"/>
    <col min="2" max="2" width="62.5703125" style="478" customWidth="1"/>
    <col min="3" max="3" width="31" style="7" customWidth="1"/>
    <col min="4" max="4" width="24" style="7" customWidth="1"/>
    <col min="5" max="5" width="25.7109375" style="7" customWidth="1"/>
    <col min="6" max="6" width="19.85546875" style="7" customWidth="1"/>
    <col min="7" max="7" width="22.28515625" style="7" customWidth="1"/>
    <col min="8" max="8" width="18.5703125" style="7" customWidth="1"/>
    <col min="9" max="16384" width="9.140625" style="7"/>
  </cols>
  <sheetData>
    <row r="1" spans="1:3" ht="15.75" thickBot="1" x14ac:dyDescent="0.3">
      <c r="A1" s="481" t="s">
        <v>393</v>
      </c>
      <c r="B1" s="479"/>
    </row>
    <row r="2" spans="1:3" x14ac:dyDescent="0.25">
      <c r="A2" s="485" t="s">
        <v>655</v>
      </c>
      <c r="B2" s="476"/>
    </row>
    <row r="3" spans="1:3" x14ac:dyDescent="0.25">
      <c r="A3" s="484" t="s">
        <v>0</v>
      </c>
      <c r="B3" s="475"/>
    </row>
    <row r="4" spans="1:3" x14ac:dyDescent="0.25">
      <c r="A4" s="484" t="s">
        <v>428</v>
      </c>
      <c r="B4" s="627"/>
    </row>
    <row r="5" spans="1:3" x14ac:dyDescent="0.25">
      <c r="A5" s="484" t="s">
        <v>653</v>
      </c>
      <c r="B5" s="627"/>
      <c r="C5" s="312"/>
    </row>
    <row r="6" spans="1:3" x14ac:dyDescent="0.25">
      <c r="A6" s="485" t="s">
        <v>656</v>
      </c>
      <c r="B6" s="476"/>
    </row>
    <row r="7" spans="1:3" x14ac:dyDescent="0.25">
      <c r="A7" s="485" t="s">
        <v>0</v>
      </c>
      <c r="B7" s="476"/>
    </row>
    <row r="8" spans="1:3" x14ac:dyDescent="0.25">
      <c r="A8" s="484" t="s">
        <v>426</v>
      </c>
      <c r="B8" s="475"/>
    </row>
    <row r="9" spans="1:3" x14ac:dyDescent="0.25">
      <c r="A9" s="484" t="s">
        <v>422</v>
      </c>
      <c r="B9" s="475"/>
    </row>
    <row r="10" spans="1:3" x14ac:dyDescent="0.25">
      <c r="A10" s="484" t="s">
        <v>423</v>
      </c>
      <c r="B10" s="475"/>
    </row>
    <row r="11" spans="1:3" x14ac:dyDescent="0.25">
      <c r="A11" s="484" t="s">
        <v>424</v>
      </c>
      <c r="B11" s="475"/>
    </row>
    <row r="12" spans="1:3" x14ac:dyDescent="0.25">
      <c r="A12" s="484" t="s">
        <v>381</v>
      </c>
      <c r="B12" s="475"/>
    </row>
    <row r="13" spans="1:3" x14ac:dyDescent="0.25">
      <c r="A13" s="484" t="s">
        <v>382</v>
      </c>
      <c r="B13" s="475"/>
    </row>
    <row r="14" spans="1:3" x14ac:dyDescent="0.25">
      <c r="A14" s="484" t="s">
        <v>383</v>
      </c>
      <c r="B14" s="475"/>
    </row>
    <row r="15" spans="1:3" x14ac:dyDescent="0.25">
      <c r="A15" s="484" t="s">
        <v>384</v>
      </c>
      <c r="B15" s="475"/>
    </row>
    <row r="16" spans="1:3" x14ac:dyDescent="0.25">
      <c r="A16" s="484" t="s">
        <v>425</v>
      </c>
      <c r="B16" s="475"/>
    </row>
    <row r="17" spans="1:3" x14ac:dyDescent="0.25">
      <c r="A17" s="484" t="s">
        <v>427</v>
      </c>
      <c r="B17" s="475"/>
    </row>
    <row r="18" spans="1:3" x14ac:dyDescent="0.25">
      <c r="A18" s="484" t="s">
        <v>657</v>
      </c>
      <c r="B18" s="475"/>
    </row>
    <row r="19" spans="1:3" x14ac:dyDescent="0.25">
      <c r="A19" s="486" t="s">
        <v>429</v>
      </c>
      <c r="B19" s="475"/>
    </row>
    <row r="20" spans="1:3" x14ac:dyDescent="0.25">
      <c r="A20" s="484" t="s">
        <v>430</v>
      </c>
      <c r="B20" s="475"/>
    </row>
    <row r="21" spans="1:3" x14ac:dyDescent="0.25">
      <c r="A21" s="487" t="s">
        <v>431</v>
      </c>
      <c r="B21" s="475"/>
    </row>
    <row r="22" spans="1:3" ht="18" customHeight="1" x14ac:dyDescent="0.25">
      <c r="A22" s="484" t="s">
        <v>432</v>
      </c>
      <c r="B22" s="475"/>
    </row>
    <row r="23" spans="1:3" x14ac:dyDescent="0.25">
      <c r="A23" s="464"/>
      <c r="B23" s="453"/>
    </row>
    <row r="24" spans="1:3" ht="15.75" thickBot="1" x14ac:dyDescent="0.3">
      <c r="A24" s="464"/>
      <c r="B24" s="453"/>
    </row>
    <row r="25" spans="1:3" ht="15.75" thickBot="1" x14ac:dyDescent="0.3">
      <c r="A25" s="488" t="s">
        <v>654</v>
      </c>
      <c r="B25" s="480"/>
    </row>
    <row r="26" spans="1:3" x14ac:dyDescent="0.25">
      <c r="A26" s="489" t="s">
        <v>98</v>
      </c>
      <c r="B26" s="476" t="s">
        <v>414</v>
      </c>
    </row>
    <row r="27" spans="1:3" x14ac:dyDescent="0.25">
      <c r="A27" s="483" t="s">
        <v>433</v>
      </c>
      <c r="B27" s="475" t="s">
        <v>414</v>
      </c>
    </row>
    <row r="28" spans="1:3" x14ac:dyDescent="0.25">
      <c r="A28" s="483" t="s">
        <v>433</v>
      </c>
      <c r="B28" s="475" t="s">
        <v>414</v>
      </c>
    </row>
    <row r="29" spans="1:3" x14ac:dyDescent="0.25">
      <c r="A29" s="483" t="s">
        <v>433</v>
      </c>
      <c r="B29" s="475" t="s">
        <v>414</v>
      </c>
    </row>
    <row r="30" spans="1:3" x14ac:dyDescent="0.25">
      <c r="A30" s="483" t="s">
        <v>433</v>
      </c>
      <c r="B30" s="475" t="s">
        <v>414</v>
      </c>
    </row>
    <row r="31" spans="1:3" x14ac:dyDescent="0.25">
      <c r="A31" s="486" t="s">
        <v>498</v>
      </c>
      <c r="B31" s="477"/>
      <c r="C31" s="47" t="s">
        <v>527</v>
      </c>
    </row>
    <row r="32" spans="1:3" x14ac:dyDescent="0.25">
      <c r="A32" s="490" t="s">
        <v>497</v>
      </c>
      <c r="B32" s="477"/>
      <c r="C32" s="47" t="s">
        <v>527</v>
      </c>
    </row>
    <row r="33" spans="1:2" ht="15.75" thickBot="1" x14ac:dyDescent="0.3"/>
    <row r="34" spans="1:2" ht="15.75" thickBot="1" x14ac:dyDescent="0.3">
      <c r="A34" s="488" t="s">
        <v>434</v>
      </c>
      <c r="B34" s="480"/>
    </row>
    <row r="35" spans="1:2" x14ac:dyDescent="0.25">
      <c r="A35" s="482" t="s">
        <v>435</v>
      </c>
      <c r="B35" s="476"/>
    </row>
    <row r="36" spans="1:2" x14ac:dyDescent="0.25">
      <c r="A36" s="483" t="s">
        <v>0</v>
      </c>
      <c r="B36" s="475"/>
    </row>
    <row r="37" spans="1:2" x14ac:dyDescent="0.25">
      <c r="A37" s="483" t="s">
        <v>381</v>
      </c>
      <c r="B37" s="475"/>
    </row>
    <row r="38" spans="1:2" ht="15.75" customHeight="1" x14ac:dyDescent="0.25"/>
    <row r="39" spans="1:2" ht="18" customHeight="1" x14ac:dyDescent="0.25"/>
    <row r="40" spans="1:2" ht="18" customHeight="1" x14ac:dyDescent="0.25"/>
  </sheetData>
  <sheetProtection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Reference!$A$17:$A$19</xm:f>
          </x14:formula1>
          <xm:sqref>B26</xm:sqref>
        </x14:dataValidation>
        <x14:dataValidation type="list" allowBlank="1" showInputMessage="1" showErrorMessage="1" xr:uid="{00000000-0002-0000-0100-000001000000}">
          <x14:formula1>
            <xm:f>Reference!$A$1:$A$15</xm:f>
          </x14:formula1>
          <xm:sqref>B27:B30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Q264"/>
  <sheetViews>
    <sheetView zoomScale="78" zoomScaleNormal="78" workbookViewId="0">
      <selection activeCell="H25" sqref="H25"/>
    </sheetView>
  </sheetViews>
  <sheetFormatPr defaultRowHeight="24" customHeight="1" x14ac:dyDescent="0.25"/>
  <cols>
    <col min="1" max="1" width="9.140625" style="111"/>
    <col min="2" max="2" width="30" style="111" customWidth="1"/>
    <col min="3" max="3" width="130.7109375" style="111" customWidth="1"/>
    <col min="4" max="4" width="15" style="111" customWidth="1"/>
    <col min="5" max="5" width="13.140625" style="111" customWidth="1"/>
    <col min="6" max="6" width="14.5703125" style="111" customWidth="1"/>
    <col min="7" max="7" width="12" style="111" customWidth="1"/>
    <col min="8" max="8" width="33.140625" style="264" customWidth="1"/>
    <col min="9" max="9" width="31" style="111" customWidth="1"/>
    <col min="10" max="10" width="22.7109375" style="111" customWidth="1"/>
    <col min="11" max="11" width="24.28515625" style="111" customWidth="1"/>
    <col min="12" max="12" width="23" style="111" customWidth="1"/>
    <col min="13" max="16384" width="9.140625" style="111"/>
  </cols>
  <sheetData>
    <row r="2" spans="1:8" ht="24" customHeight="1" thickBot="1" x14ac:dyDescent="0.3"/>
    <row r="3" spans="1:8" ht="24" customHeight="1" thickBot="1" x14ac:dyDescent="0.3">
      <c r="A3" s="1297" t="s">
        <v>132</v>
      </c>
      <c r="B3" s="1298"/>
      <c r="C3" s="122" t="s">
        <v>131</v>
      </c>
      <c r="D3" s="436"/>
    </row>
    <row r="5" spans="1:8" ht="24" customHeight="1" thickBot="1" x14ac:dyDescent="0.3"/>
    <row r="6" spans="1:8" ht="24" customHeight="1" thickBot="1" x14ac:dyDescent="0.3">
      <c r="A6" s="1314" t="s">
        <v>489</v>
      </c>
      <c r="B6" s="1315"/>
      <c r="C6" s="1315"/>
      <c r="D6" s="641" t="s">
        <v>490</v>
      </c>
      <c r="E6" s="642" t="s">
        <v>145</v>
      </c>
      <c r="F6" s="642" t="s">
        <v>146</v>
      </c>
      <c r="G6" s="642" t="s">
        <v>147</v>
      </c>
      <c r="H6" s="264" t="s">
        <v>85</v>
      </c>
    </row>
    <row r="7" spans="1:8" ht="24" customHeight="1" x14ac:dyDescent="0.25">
      <c r="A7" s="1299" t="s">
        <v>142</v>
      </c>
      <c r="B7" s="1300"/>
      <c r="C7" s="16" t="s">
        <v>148</v>
      </c>
      <c r="D7" s="426"/>
      <c r="E7" s="426"/>
      <c r="F7" s="426"/>
      <c r="G7" s="427"/>
    </row>
    <row r="8" spans="1:8" ht="24" customHeight="1" x14ac:dyDescent="0.25">
      <c r="A8" s="1301"/>
      <c r="B8" s="1302"/>
      <c r="C8" s="51" t="s">
        <v>149</v>
      </c>
      <c r="D8" s="428"/>
      <c r="E8" s="428"/>
      <c r="F8" s="428"/>
      <c r="G8" s="429"/>
    </row>
    <row r="9" spans="1:8" ht="24" customHeight="1" x14ac:dyDescent="0.25">
      <c r="A9" s="1301"/>
      <c r="B9" s="1302"/>
      <c r="C9" s="17" t="s">
        <v>135</v>
      </c>
      <c r="D9" s="430"/>
      <c r="E9" s="430"/>
      <c r="F9" s="430"/>
      <c r="G9" s="431"/>
    </row>
    <row r="10" spans="1:8" ht="24" customHeight="1" x14ac:dyDescent="0.25">
      <c r="A10" s="1301"/>
      <c r="B10" s="1302"/>
      <c r="C10" s="17" t="s">
        <v>151</v>
      </c>
      <c r="D10" s="430"/>
      <c r="E10" s="430"/>
      <c r="F10" s="430"/>
      <c r="G10" s="431"/>
    </row>
    <row r="11" spans="1:8" ht="25.5" customHeight="1" x14ac:dyDescent="0.25">
      <c r="A11" s="1301"/>
      <c r="B11" s="1302"/>
      <c r="C11" s="17" t="s">
        <v>247</v>
      </c>
      <c r="D11" s="432"/>
      <c r="E11" s="430"/>
      <c r="F11" s="430"/>
      <c r="G11" s="431"/>
    </row>
    <row r="12" spans="1:8" ht="24" customHeight="1" x14ac:dyDescent="0.25">
      <c r="A12" s="1301"/>
      <c r="B12" s="1302"/>
      <c r="C12" s="17" t="s">
        <v>394</v>
      </c>
      <c r="D12" s="433"/>
      <c r="E12" s="433"/>
      <c r="F12" s="433"/>
      <c r="G12" s="433"/>
    </row>
    <row r="13" spans="1:8" ht="24" customHeight="1" x14ac:dyDescent="0.25">
      <c r="A13" s="1301"/>
      <c r="B13" s="1302"/>
      <c r="C13" s="17" t="s">
        <v>137</v>
      </c>
      <c r="D13" s="430">
        <v>288.70999999999998</v>
      </c>
      <c r="E13" s="430">
        <v>288.70999999999998</v>
      </c>
      <c r="F13" s="430">
        <v>288.70999999999998</v>
      </c>
      <c r="G13" s="430">
        <v>288.70999999999998</v>
      </c>
    </row>
    <row r="14" spans="1:8" ht="24" customHeight="1" x14ac:dyDescent="0.25">
      <c r="A14" s="1301"/>
      <c r="B14" s="1302"/>
      <c r="C14" s="17" t="s">
        <v>138</v>
      </c>
      <c r="D14" s="430"/>
      <c r="E14" s="430"/>
      <c r="F14" s="430"/>
      <c r="G14" s="431"/>
    </row>
    <row r="15" spans="1:8" ht="24" customHeight="1" x14ac:dyDescent="0.25">
      <c r="A15" s="1301"/>
      <c r="B15" s="1302"/>
      <c r="C15" s="17" t="s">
        <v>155</v>
      </c>
      <c r="D15" s="434">
        <f>288.71/1</f>
        <v>288.70999999999998</v>
      </c>
      <c r="E15" s="434">
        <f>288.71/1</f>
        <v>288.70999999999998</v>
      </c>
      <c r="F15" s="434">
        <f>288.71/1</f>
        <v>288.70999999999998</v>
      </c>
      <c r="G15" s="435">
        <f>288.71/1</f>
        <v>288.70999999999998</v>
      </c>
    </row>
    <row r="16" spans="1:8" ht="24" customHeight="1" thickBot="1" x14ac:dyDescent="0.3">
      <c r="A16" s="1303"/>
      <c r="B16" s="1304"/>
      <c r="C16" s="18" t="s">
        <v>140</v>
      </c>
      <c r="D16" s="59">
        <f>D7*D8*D12*0.6775*(D10/100)*(D14/D13)*D15*1440/1000</f>
        <v>0</v>
      </c>
      <c r="E16" s="54">
        <f>E7*E8*E12*0.6775*(E10/100)*(E14/E13)*E15*1440/1000</f>
        <v>0</v>
      </c>
      <c r="F16" s="54">
        <f>F7*F8*F12*0.6775*(F10/100)*(F14/F13)*F15*1440/1000</f>
        <v>0</v>
      </c>
      <c r="G16" s="55">
        <f>G7*G8*G12*0.6775*(G10/100)*(G14/G13)*G15*1440/1000</f>
        <v>0</v>
      </c>
      <c r="H16" s="268">
        <f>SUM(D16:G16)</f>
        <v>0</v>
      </c>
    </row>
    <row r="17" spans="1:8" ht="24" customHeight="1" x14ac:dyDescent="0.25">
      <c r="A17" s="1299" t="s">
        <v>143</v>
      </c>
      <c r="B17" s="1300"/>
      <c r="C17" s="16" t="s">
        <v>152</v>
      </c>
      <c r="D17" s="426"/>
      <c r="E17" s="426"/>
      <c r="F17" s="426"/>
      <c r="G17" s="427"/>
      <c r="H17" s="265"/>
    </row>
    <row r="18" spans="1:8" ht="24" customHeight="1" x14ac:dyDescent="0.25">
      <c r="A18" s="1301"/>
      <c r="B18" s="1302"/>
      <c r="C18" s="51" t="s">
        <v>144</v>
      </c>
      <c r="D18" s="428"/>
      <c r="E18" s="428"/>
      <c r="F18" s="428"/>
      <c r="G18" s="429"/>
      <c r="H18" s="265"/>
    </row>
    <row r="19" spans="1:8" ht="24" customHeight="1" x14ac:dyDescent="0.25">
      <c r="A19" s="1301"/>
      <c r="B19" s="1302"/>
      <c r="C19" s="51" t="s">
        <v>153</v>
      </c>
      <c r="D19" s="428"/>
      <c r="E19" s="428"/>
      <c r="F19" s="428"/>
      <c r="G19" s="429"/>
      <c r="H19" s="265"/>
    </row>
    <row r="20" spans="1:8" ht="24" customHeight="1" x14ac:dyDescent="0.25">
      <c r="A20" s="1301"/>
      <c r="B20" s="1302"/>
      <c r="C20" s="51" t="s">
        <v>150</v>
      </c>
      <c r="D20" s="428"/>
      <c r="E20" s="428"/>
      <c r="F20" s="428"/>
      <c r="G20" s="429"/>
      <c r="H20" s="265"/>
    </row>
    <row r="21" spans="1:8" ht="24" customHeight="1" x14ac:dyDescent="0.25">
      <c r="A21" s="1301"/>
      <c r="B21" s="1302"/>
      <c r="C21" s="17" t="s">
        <v>125</v>
      </c>
      <c r="D21" s="430"/>
      <c r="E21" s="430"/>
      <c r="F21" s="430"/>
      <c r="G21" s="431"/>
      <c r="H21" s="265"/>
    </row>
    <row r="22" spans="1:8" ht="27" customHeight="1" x14ac:dyDescent="0.25">
      <c r="A22" s="1301"/>
      <c r="B22" s="1302"/>
      <c r="C22" s="17" t="s">
        <v>248</v>
      </c>
      <c r="D22" s="430"/>
      <c r="E22" s="430"/>
      <c r="F22" s="430"/>
      <c r="G22" s="431"/>
      <c r="H22" s="265"/>
    </row>
    <row r="23" spans="1:8" ht="26.25" customHeight="1" x14ac:dyDescent="0.25">
      <c r="A23" s="1301"/>
      <c r="B23" s="1302"/>
      <c r="C23" s="17" t="s">
        <v>154</v>
      </c>
      <c r="D23" s="430"/>
      <c r="E23" s="430"/>
      <c r="F23" s="430"/>
      <c r="G23" s="431"/>
      <c r="H23" s="268"/>
    </row>
    <row r="24" spans="1:8" ht="24" customHeight="1" x14ac:dyDescent="0.25">
      <c r="A24" s="1301"/>
      <c r="B24" s="1302"/>
      <c r="C24" s="17" t="s">
        <v>137</v>
      </c>
      <c r="D24" s="430">
        <v>288.70999999999998</v>
      </c>
      <c r="E24" s="430">
        <v>288.70999999999998</v>
      </c>
      <c r="F24" s="430">
        <v>288.70999999999998</v>
      </c>
      <c r="G24" s="430">
        <v>288.70999999999998</v>
      </c>
      <c r="H24" s="268"/>
    </row>
    <row r="25" spans="1:8" ht="24" customHeight="1" x14ac:dyDescent="0.25">
      <c r="A25" s="1301"/>
      <c r="B25" s="1302"/>
      <c r="C25" s="17" t="s">
        <v>138</v>
      </c>
      <c r="D25" s="430"/>
      <c r="E25" s="430"/>
      <c r="F25" s="430"/>
      <c r="G25" s="431"/>
      <c r="H25" s="268"/>
    </row>
    <row r="26" spans="1:8" ht="24" customHeight="1" x14ac:dyDescent="0.25">
      <c r="A26" s="1301"/>
      <c r="B26" s="1302"/>
      <c r="C26" s="17" t="s">
        <v>156</v>
      </c>
      <c r="D26" s="434">
        <f>288.71/1</f>
        <v>288.70999999999998</v>
      </c>
      <c r="E26" s="434">
        <f>288.71/1</f>
        <v>288.70999999999998</v>
      </c>
      <c r="F26" s="434">
        <f>288.71/1</f>
        <v>288.70999999999998</v>
      </c>
      <c r="G26" s="435">
        <f>288.71/1</f>
        <v>288.70999999999998</v>
      </c>
      <c r="H26" s="268"/>
    </row>
    <row r="27" spans="1:8" ht="24" customHeight="1" thickBot="1" x14ac:dyDescent="0.3">
      <c r="A27" s="1303"/>
      <c r="B27" s="1304"/>
      <c r="C27" s="18" t="s">
        <v>141</v>
      </c>
      <c r="D27" s="54">
        <f>D17*D18*(D21/100)*D23*0.6775*D26*(D25/D24)*1440</f>
        <v>0</v>
      </c>
      <c r="E27" s="54">
        <f>E17*E18*(E21/100)*E23*0.6775*E26*(E25/E24)*1440</f>
        <v>0</v>
      </c>
      <c r="F27" s="54">
        <f>F17*F18*(F21/100)*F23*0.6775*F26*(F25/F24)*1440</f>
        <v>0</v>
      </c>
      <c r="G27" s="55">
        <f>G17*G18*(G21/100)*G23*0.6775*G26*(G25/G24)*1440</f>
        <v>0</v>
      </c>
      <c r="H27" s="268">
        <f>SUM(D27:G27)</f>
        <v>0</v>
      </c>
    </row>
    <row r="28" spans="1:8" ht="23.25" customHeight="1" x14ac:dyDescent="0.25">
      <c r="A28" s="1308" t="s">
        <v>134</v>
      </c>
      <c r="B28" s="1309"/>
      <c r="C28" s="16" t="s">
        <v>124</v>
      </c>
      <c r="D28" s="426"/>
      <c r="E28" s="426"/>
      <c r="F28" s="426"/>
      <c r="G28" s="427"/>
      <c r="H28" s="268">
        <f>SUM(D28:G28)</f>
        <v>0</v>
      </c>
    </row>
    <row r="29" spans="1:8" ht="20.25" customHeight="1" x14ac:dyDescent="0.25">
      <c r="A29" s="1310"/>
      <c r="B29" s="1311"/>
      <c r="C29" s="17" t="s">
        <v>133</v>
      </c>
      <c r="D29" s="52">
        <f>D16+D27-D28</f>
        <v>0</v>
      </c>
      <c r="E29" s="52">
        <f>E16+E27-E28</f>
        <v>0</v>
      </c>
      <c r="F29" s="52">
        <f>F16+F27-F28</f>
        <v>0</v>
      </c>
      <c r="G29" s="53">
        <f>G16+G27-G28</f>
        <v>0</v>
      </c>
      <c r="H29" s="268">
        <f>SUM(D29:G29)</f>
        <v>0</v>
      </c>
    </row>
    <row r="30" spans="1:8" ht="24" customHeight="1" thickBot="1" x14ac:dyDescent="0.3">
      <c r="A30" s="1312"/>
      <c r="B30" s="1313"/>
      <c r="C30" s="50" t="s">
        <v>129</v>
      </c>
      <c r="D30" s="56">
        <f>D29*25</f>
        <v>0</v>
      </c>
      <c r="E30" s="56">
        <f>E29*25</f>
        <v>0</v>
      </c>
      <c r="F30" s="56">
        <f>F29*25</f>
        <v>0</v>
      </c>
      <c r="G30" s="57">
        <f>G29*25</f>
        <v>0</v>
      </c>
      <c r="H30" s="268">
        <f>SUM(D30:G30)</f>
        <v>0</v>
      </c>
    </row>
    <row r="31" spans="1:8" ht="25.5" customHeight="1" x14ac:dyDescent="0.25">
      <c r="A31" s="1299" t="s">
        <v>136</v>
      </c>
      <c r="B31" s="1300"/>
      <c r="C31" s="123" t="s">
        <v>128</v>
      </c>
      <c r="D31" s="426"/>
      <c r="E31" s="426"/>
      <c r="F31" s="426"/>
      <c r="G31" s="427"/>
    </row>
    <row r="32" spans="1:8" ht="28.5" customHeight="1" x14ac:dyDescent="0.25">
      <c r="A32" s="1301"/>
      <c r="B32" s="1302"/>
      <c r="C32" s="124" t="s">
        <v>130</v>
      </c>
      <c r="D32" s="261">
        <v>0.99</v>
      </c>
      <c r="E32" s="261">
        <v>0.99</v>
      </c>
      <c r="F32" s="261">
        <v>0.99</v>
      </c>
      <c r="G32" s="262">
        <v>0.99</v>
      </c>
    </row>
    <row r="33" spans="1:17" ht="33.75" customHeight="1" thickBot="1" x14ac:dyDescent="0.3">
      <c r="A33" s="1303"/>
      <c r="B33" s="1304"/>
      <c r="C33" s="125" t="s">
        <v>126</v>
      </c>
      <c r="D33" s="54">
        <f>D31*D32*(44/16)</f>
        <v>0</v>
      </c>
      <c r="E33" s="54">
        <f>E31*E32*(44/16)</f>
        <v>0</v>
      </c>
      <c r="F33" s="54">
        <f>F31*F32*(44/16)</f>
        <v>0</v>
      </c>
      <c r="G33" s="55">
        <f>G31*G32*(44/16)</f>
        <v>0</v>
      </c>
      <c r="H33" s="264">
        <f>SUM(D33:G33)</f>
        <v>0</v>
      </c>
    </row>
    <row r="34" spans="1:17" ht="24" customHeight="1" thickBot="1" x14ac:dyDescent="0.3">
      <c r="A34" s="1305" t="s">
        <v>139</v>
      </c>
      <c r="B34" s="1306"/>
      <c r="C34" s="1307"/>
      <c r="D34" s="58">
        <f>D33+D30</f>
        <v>0</v>
      </c>
      <c r="E34" s="58">
        <f>E33+E30</f>
        <v>0</v>
      </c>
      <c r="F34" s="58">
        <f>F33+F30</f>
        <v>0</v>
      </c>
      <c r="G34" s="58">
        <f>G33+G30</f>
        <v>0</v>
      </c>
      <c r="H34" s="269">
        <f>SUM(D34:G34)</f>
        <v>0</v>
      </c>
    </row>
    <row r="36" spans="1:17" ht="24" customHeight="1" x14ac:dyDescent="0.25">
      <c r="A36" s="112"/>
      <c r="B36" s="112"/>
      <c r="C36" s="112"/>
      <c r="D36" s="112"/>
      <c r="E36" s="112"/>
      <c r="F36" s="112"/>
      <c r="G36" s="112"/>
      <c r="H36" s="266"/>
      <c r="I36" s="112"/>
      <c r="J36" s="112"/>
      <c r="K36" s="112"/>
      <c r="L36" s="112"/>
      <c r="M36" s="112"/>
      <c r="N36" s="112"/>
      <c r="O36" s="112"/>
      <c r="P36" s="112"/>
      <c r="Q36" s="112"/>
    </row>
    <row r="37" spans="1:17" ht="24" customHeight="1" x14ac:dyDescent="0.25">
      <c r="A37" s="126"/>
      <c r="B37" s="126"/>
      <c r="C37" s="126"/>
      <c r="D37" s="126"/>
      <c r="E37" s="126"/>
      <c r="F37" s="126"/>
      <c r="G37" s="126"/>
      <c r="H37" s="267"/>
      <c r="I37" s="112"/>
      <c r="J37" s="112"/>
      <c r="K37" s="112"/>
      <c r="L37" s="112"/>
      <c r="M37" s="112"/>
      <c r="N37" s="112"/>
      <c r="O37" s="112"/>
      <c r="P37" s="112"/>
      <c r="Q37" s="112"/>
    </row>
    <row r="38" spans="1:17" ht="24" customHeight="1" x14ac:dyDescent="0.25">
      <c r="A38" s="126"/>
      <c r="B38" s="126"/>
      <c r="C38" s="126"/>
      <c r="D38" s="126"/>
      <c r="E38" s="126"/>
      <c r="F38" s="126"/>
      <c r="G38" s="126"/>
      <c r="H38" s="267"/>
      <c r="I38" s="112"/>
      <c r="J38" s="112"/>
      <c r="K38" s="112"/>
      <c r="L38" s="112"/>
      <c r="M38" s="112"/>
      <c r="N38" s="112"/>
      <c r="O38" s="112"/>
      <c r="P38" s="112"/>
      <c r="Q38" s="112"/>
    </row>
    <row r="39" spans="1:17" ht="24" customHeight="1" x14ac:dyDescent="0.25">
      <c r="A39" s="126"/>
      <c r="B39" s="126"/>
      <c r="C39" s="126"/>
      <c r="D39" s="126"/>
      <c r="E39" s="126"/>
      <c r="F39" s="126"/>
      <c r="G39" s="126"/>
      <c r="H39" s="267"/>
      <c r="I39" s="112"/>
      <c r="J39" s="112"/>
      <c r="K39" s="112"/>
      <c r="L39" s="112"/>
      <c r="M39" s="112"/>
      <c r="N39" s="112"/>
      <c r="O39" s="112"/>
      <c r="P39" s="112"/>
      <c r="Q39" s="112"/>
    </row>
    <row r="40" spans="1:17" ht="24" customHeight="1" x14ac:dyDescent="0.25">
      <c r="A40" s="126"/>
      <c r="B40" s="126"/>
      <c r="C40" s="126"/>
      <c r="D40" s="126"/>
      <c r="E40" s="126"/>
      <c r="F40" s="126"/>
      <c r="G40" s="126"/>
      <c r="H40" s="267"/>
      <c r="I40" s="112"/>
      <c r="J40" s="112"/>
      <c r="K40" s="112"/>
      <c r="L40" s="112"/>
      <c r="M40" s="112"/>
      <c r="N40" s="112"/>
      <c r="O40" s="112"/>
      <c r="P40" s="112"/>
      <c r="Q40" s="112"/>
    </row>
    <row r="41" spans="1:17" ht="24" customHeight="1" x14ac:dyDescent="0.25">
      <c r="A41" s="126"/>
      <c r="B41" s="126"/>
      <c r="C41" s="126"/>
      <c r="D41" s="126"/>
      <c r="E41" s="126"/>
      <c r="F41" s="126"/>
      <c r="G41" s="126"/>
      <c r="H41" s="267"/>
      <c r="I41" s="112"/>
      <c r="J41" s="112"/>
      <c r="K41" s="112"/>
      <c r="L41" s="112"/>
      <c r="M41" s="112"/>
      <c r="N41" s="112"/>
      <c r="O41" s="112"/>
      <c r="P41" s="112"/>
      <c r="Q41" s="112"/>
    </row>
    <row r="42" spans="1:17" ht="24" customHeight="1" x14ac:dyDescent="0.25">
      <c r="A42" s="126"/>
      <c r="B42" s="126"/>
      <c r="C42" s="126"/>
      <c r="D42" s="126"/>
      <c r="E42" s="126"/>
      <c r="F42" s="126"/>
      <c r="G42" s="126"/>
      <c r="H42" s="267"/>
      <c r="I42" s="112"/>
      <c r="J42" s="112"/>
      <c r="K42" s="112"/>
      <c r="L42" s="112"/>
      <c r="M42" s="112"/>
      <c r="N42" s="112"/>
      <c r="O42" s="112"/>
      <c r="P42" s="112"/>
      <c r="Q42" s="112"/>
    </row>
    <row r="43" spans="1:17" ht="24" customHeight="1" x14ac:dyDescent="0.25">
      <c r="A43" s="126"/>
      <c r="B43" s="126"/>
      <c r="C43" s="126"/>
      <c r="D43" s="126"/>
      <c r="E43" s="126"/>
      <c r="F43" s="126"/>
      <c r="G43" s="126"/>
      <c r="H43" s="267"/>
      <c r="I43" s="112"/>
      <c r="J43" s="112"/>
      <c r="K43" s="112"/>
      <c r="L43" s="112"/>
      <c r="M43" s="112"/>
      <c r="N43" s="112"/>
      <c r="O43" s="112"/>
      <c r="P43" s="112"/>
      <c r="Q43" s="112"/>
    </row>
    <row r="44" spans="1:17" ht="24" customHeight="1" x14ac:dyDescent="0.25">
      <c r="A44" s="126"/>
      <c r="B44" s="126"/>
      <c r="C44" s="126"/>
      <c r="D44" s="126"/>
      <c r="E44" s="126"/>
      <c r="F44" s="126"/>
      <c r="G44" s="126"/>
      <c r="H44" s="267"/>
      <c r="I44" s="112"/>
      <c r="J44" s="112"/>
      <c r="K44" s="112"/>
      <c r="L44" s="112"/>
      <c r="M44" s="112"/>
      <c r="N44" s="112"/>
      <c r="O44" s="112"/>
      <c r="P44" s="112"/>
      <c r="Q44" s="112"/>
    </row>
    <row r="45" spans="1:17" ht="24" customHeight="1" x14ac:dyDescent="0.25">
      <c r="A45" s="126"/>
      <c r="B45" s="126"/>
      <c r="C45" s="126"/>
      <c r="D45" s="126"/>
      <c r="E45" s="126"/>
      <c r="F45" s="126"/>
      <c r="G45" s="126"/>
      <c r="H45" s="267"/>
      <c r="I45" s="112"/>
      <c r="J45" s="112"/>
      <c r="K45" s="112"/>
      <c r="L45" s="112"/>
      <c r="M45" s="112"/>
      <c r="N45" s="112"/>
      <c r="O45" s="112"/>
      <c r="P45" s="112"/>
      <c r="Q45" s="112"/>
    </row>
    <row r="46" spans="1:17" ht="24" customHeight="1" x14ac:dyDescent="0.25">
      <c r="A46" s="126"/>
      <c r="B46" s="126"/>
      <c r="C46" s="126"/>
      <c r="D46" s="126"/>
      <c r="E46" s="126"/>
      <c r="F46" s="126"/>
      <c r="G46" s="126"/>
      <c r="H46" s="267"/>
      <c r="I46" s="112"/>
      <c r="J46" s="112"/>
      <c r="K46" s="112"/>
      <c r="L46" s="112"/>
      <c r="M46" s="112"/>
      <c r="N46" s="112"/>
      <c r="O46" s="112"/>
      <c r="P46" s="112"/>
      <c r="Q46" s="112"/>
    </row>
    <row r="47" spans="1:17" ht="24" customHeight="1" x14ac:dyDescent="0.25">
      <c r="A47" s="126"/>
      <c r="B47" s="126"/>
      <c r="C47" s="126"/>
      <c r="D47" s="126"/>
      <c r="E47" s="126"/>
      <c r="F47" s="126"/>
      <c r="G47" s="126"/>
      <c r="H47" s="267"/>
      <c r="I47" s="112"/>
      <c r="J47" s="112"/>
      <c r="K47" s="112"/>
      <c r="L47" s="112"/>
      <c r="M47" s="112"/>
      <c r="N47" s="112"/>
      <c r="O47" s="112"/>
      <c r="P47" s="112"/>
      <c r="Q47" s="112"/>
    </row>
    <row r="48" spans="1:17" ht="24" customHeight="1" x14ac:dyDescent="0.25">
      <c r="A48" s="126"/>
      <c r="B48" s="126"/>
      <c r="C48" s="126"/>
      <c r="D48" s="126"/>
      <c r="E48" s="126"/>
      <c r="F48" s="126"/>
      <c r="G48" s="126"/>
      <c r="H48" s="267"/>
      <c r="I48" s="112"/>
      <c r="J48" s="112"/>
      <c r="K48" s="112"/>
      <c r="L48" s="112"/>
      <c r="M48" s="112"/>
      <c r="N48" s="112"/>
      <c r="O48" s="112"/>
      <c r="P48" s="112"/>
      <c r="Q48" s="112"/>
    </row>
    <row r="49" spans="1:17" ht="24" customHeight="1" x14ac:dyDescent="0.25">
      <c r="A49" s="126"/>
      <c r="B49" s="126"/>
      <c r="C49" s="126"/>
      <c r="D49" s="126"/>
      <c r="E49" s="126"/>
      <c r="F49" s="126"/>
      <c r="G49" s="126"/>
      <c r="H49" s="267"/>
      <c r="I49" s="112"/>
      <c r="J49" s="112"/>
      <c r="K49" s="112"/>
      <c r="L49" s="112"/>
      <c r="M49" s="112"/>
      <c r="N49" s="112"/>
      <c r="O49" s="112"/>
      <c r="P49" s="112"/>
      <c r="Q49" s="112"/>
    </row>
    <row r="50" spans="1:17" ht="24" customHeight="1" x14ac:dyDescent="0.25">
      <c r="A50" s="126"/>
      <c r="B50" s="126"/>
      <c r="C50" s="126"/>
      <c r="D50" s="126"/>
      <c r="E50" s="126"/>
      <c r="F50" s="126"/>
      <c r="G50" s="126"/>
      <c r="H50" s="267"/>
      <c r="I50" s="112"/>
      <c r="J50" s="112"/>
      <c r="K50" s="112"/>
      <c r="L50" s="112"/>
      <c r="M50" s="112"/>
      <c r="N50" s="112"/>
      <c r="O50" s="112"/>
      <c r="P50" s="112"/>
      <c r="Q50" s="112"/>
    </row>
    <row r="51" spans="1:17" ht="24" customHeight="1" x14ac:dyDescent="0.25">
      <c r="A51" s="126"/>
      <c r="B51" s="126"/>
      <c r="C51" s="126"/>
      <c r="D51" s="126"/>
      <c r="E51" s="126"/>
      <c r="F51" s="126"/>
      <c r="G51" s="126"/>
      <c r="H51" s="267"/>
      <c r="I51" s="112"/>
      <c r="J51" s="112"/>
      <c r="K51" s="112"/>
      <c r="L51" s="112"/>
      <c r="M51" s="112"/>
      <c r="N51" s="112"/>
      <c r="O51" s="112"/>
      <c r="P51" s="112"/>
      <c r="Q51" s="112"/>
    </row>
    <row r="52" spans="1:17" ht="24" customHeight="1" x14ac:dyDescent="0.25">
      <c r="A52" s="126"/>
      <c r="B52" s="126"/>
      <c r="C52" s="126"/>
      <c r="D52" s="126"/>
      <c r="E52" s="126"/>
      <c r="F52" s="126"/>
      <c r="G52" s="126"/>
      <c r="H52" s="267"/>
      <c r="I52" s="112"/>
      <c r="J52" s="112"/>
      <c r="K52" s="112"/>
      <c r="L52" s="112"/>
      <c r="M52" s="112"/>
      <c r="N52" s="112"/>
      <c r="O52" s="112"/>
      <c r="P52" s="112"/>
      <c r="Q52" s="112"/>
    </row>
    <row r="53" spans="1:17" ht="24" customHeight="1" x14ac:dyDescent="0.25">
      <c r="A53" s="126"/>
      <c r="B53" s="126"/>
      <c r="C53" s="126"/>
      <c r="D53" s="126"/>
      <c r="E53" s="126"/>
      <c r="F53" s="126"/>
      <c r="G53" s="126"/>
      <c r="H53" s="267"/>
      <c r="I53" s="112"/>
      <c r="J53" s="112"/>
      <c r="K53" s="112"/>
      <c r="L53" s="112"/>
      <c r="M53" s="112"/>
      <c r="N53" s="112"/>
      <c r="O53" s="112"/>
      <c r="P53" s="112"/>
      <c r="Q53" s="112"/>
    </row>
    <row r="54" spans="1:17" ht="24" customHeight="1" x14ac:dyDescent="0.25">
      <c r="A54" s="126"/>
      <c r="B54" s="126"/>
      <c r="C54" s="126"/>
      <c r="D54" s="126"/>
      <c r="E54" s="126"/>
      <c r="F54" s="126"/>
      <c r="G54" s="126"/>
      <c r="H54" s="267"/>
      <c r="I54" s="112"/>
      <c r="J54" s="112"/>
      <c r="K54" s="112"/>
      <c r="L54" s="112"/>
      <c r="M54" s="112"/>
      <c r="N54" s="112"/>
      <c r="O54" s="112"/>
      <c r="P54" s="112"/>
      <c r="Q54" s="112"/>
    </row>
    <row r="55" spans="1:17" ht="24" customHeight="1" x14ac:dyDescent="0.25">
      <c r="A55" s="126"/>
      <c r="B55" s="126"/>
      <c r="C55" s="126"/>
      <c r="D55" s="126"/>
      <c r="E55" s="126"/>
      <c r="F55" s="126"/>
      <c r="G55" s="126"/>
      <c r="H55" s="267"/>
      <c r="I55" s="112"/>
      <c r="J55" s="112"/>
      <c r="K55" s="112"/>
      <c r="L55" s="112"/>
      <c r="M55" s="112"/>
      <c r="N55" s="112"/>
      <c r="O55" s="112"/>
      <c r="P55" s="112"/>
      <c r="Q55" s="112"/>
    </row>
    <row r="56" spans="1:17" ht="24" customHeight="1" x14ac:dyDescent="0.25">
      <c r="A56" s="126"/>
      <c r="B56" s="126"/>
      <c r="C56" s="126"/>
      <c r="D56" s="126"/>
      <c r="E56" s="126"/>
      <c r="F56" s="126"/>
      <c r="G56" s="126"/>
      <c r="H56" s="267"/>
      <c r="I56" s="112"/>
      <c r="J56" s="112"/>
      <c r="K56" s="112"/>
      <c r="L56" s="112"/>
      <c r="M56" s="112"/>
      <c r="N56" s="112"/>
      <c r="O56" s="112"/>
      <c r="P56" s="112"/>
      <c r="Q56" s="112"/>
    </row>
    <row r="57" spans="1:17" ht="24" customHeight="1" x14ac:dyDescent="0.25">
      <c r="A57" s="126"/>
      <c r="B57" s="126"/>
      <c r="C57" s="126"/>
      <c r="D57" s="126"/>
      <c r="E57" s="126"/>
      <c r="F57" s="126"/>
      <c r="G57" s="126"/>
      <c r="H57" s="267"/>
      <c r="I57" s="112"/>
      <c r="J57" s="112"/>
      <c r="K57" s="112"/>
      <c r="L57" s="112"/>
      <c r="M57" s="112"/>
      <c r="N57" s="112"/>
      <c r="O57" s="112"/>
      <c r="P57" s="112"/>
      <c r="Q57" s="112"/>
    </row>
    <row r="58" spans="1:17" ht="24" customHeight="1" x14ac:dyDescent="0.25">
      <c r="A58" s="126"/>
      <c r="B58" s="126"/>
      <c r="C58" s="126"/>
      <c r="D58" s="126"/>
      <c r="E58" s="126"/>
      <c r="F58" s="126"/>
      <c r="G58" s="126"/>
      <c r="H58" s="267"/>
      <c r="I58" s="112"/>
      <c r="J58" s="112"/>
      <c r="K58" s="112"/>
      <c r="L58" s="112"/>
      <c r="M58" s="112"/>
      <c r="N58" s="112"/>
      <c r="O58" s="112"/>
      <c r="P58" s="112"/>
      <c r="Q58" s="112"/>
    </row>
    <row r="59" spans="1:17" ht="24" customHeight="1" x14ac:dyDescent="0.25">
      <c r="A59" s="126"/>
      <c r="B59" s="126"/>
      <c r="C59" s="126"/>
      <c r="D59" s="126"/>
      <c r="E59" s="126"/>
      <c r="F59" s="126"/>
      <c r="G59" s="126"/>
      <c r="H59" s="267"/>
      <c r="I59" s="112"/>
      <c r="J59" s="112"/>
      <c r="K59" s="112"/>
      <c r="L59" s="112"/>
      <c r="M59" s="112"/>
      <c r="N59" s="112"/>
      <c r="O59" s="112"/>
      <c r="P59" s="112"/>
      <c r="Q59" s="112"/>
    </row>
    <row r="60" spans="1:17" ht="24" customHeight="1" x14ac:dyDescent="0.25">
      <c r="A60" s="112"/>
      <c r="B60" s="112"/>
      <c r="C60" s="112"/>
      <c r="D60" s="112"/>
      <c r="E60" s="112"/>
      <c r="F60" s="112"/>
      <c r="G60" s="112"/>
      <c r="H60" s="266"/>
      <c r="I60" s="112"/>
      <c r="J60" s="112"/>
      <c r="K60" s="112"/>
      <c r="L60" s="112"/>
      <c r="M60" s="112"/>
      <c r="N60" s="112"/>
      <c r="O60" s="112"/>
      <c r="P60" s="112"/>
      <c r="Q60" s="112"/>
    </row>
    <row r="61" spans="1:17" ht="24" customHeight="1" x14ac:dyDescent="0.25">
      <c r="A61" s="112"/>
      <c r="B61" s="112"/>
      <c r="C61" s="112"/>
      <c r="D61" s="112"/>
      <c r="E61" s="112"/>
      <c r="F61" s="112"/>
      <c r="G61" s="112"/>
      <c r="H61" s="266"/>
      <c r="I61" s="112"/>
      <c r="J61" s="112"/>
      <c r="K61" s="112"/>
      <c r="L61" s="112"/>
      <c r="M61" s="112"/>
      <c r="N61" s="112"/>
      <c r="O61" s="112"/>
      <c r="P61" s="112"/>
      <c r="Q61" s="112"/>
    </row>
    <row r="62" spans="1:17" ht="24" customHeight="1" x14ac:dyDescent="0.25">
      <c r="A62" s="112"/>
      <c r="B62" s="112"/>
      <c r="C62" s="112"/>
      <c r="D62" s="112"/>
      <c r="E62" s="112"/>
      <c r="F62" s="112"/>
      <c r="G62" s="112"/>
      <c r="H62" s="266"/>
      <c r="I62" s="112"/>
      <c r="J62" s="112"/>
      <c r="K62" s="112"/>
      <c r="L62" s="112"/>
      <c r="M62" s="112"/>
      <c r="N62" s="112"/>
      <c r="O62" s="112"/>
      <c r="P62" s="112"/>
      <c r="Q62" s="112"/>
    </row>
    <row r="63" spans="1:17" ht="24" customHeight="1" x14ac:dyDescent="0.25">
      <c r="A63" s="112"/>
      <c r="B63" s="112"/>
      <c r="C63" s="112"/>
      <c r="D63" s="112"/>
      <c r="E63" s="112"/>
      <c r="F63" s="112"/>
      <c r="G63" s="112"/>
      <c r="H63" s="266"/>
      <c r="I63" s="112"/>
      <c r="J63" s="112"/>
      <c r="K63" s="112"/>
      <c r="L63" s="112"/>
      <c r="M63" s="112"/>
      <c r="N63" s="112"/>
      <c r="O63" s="112"/>
      <c r="P63" s="112"/>
      <c r="Q63" s="112"/>
    </row>
    <row r="64" spans="1:17" ht="24" customHeight="1" x14ac:dyDescent="0.25">
      <c r="A64" s="112"/>
      <c r="B64" s="112"/>
      <c r="C64" s="112"/>
      <c r="D64" s="112"/>
      <c r="E64" s="112"/>
      <c r="F64" s="112"/>
      <c r="G64" s="112"/>
      <c r="H64" s="266"/>
      <c r="I64" s="112"/>
      <c r="J64" s="112"/>
      <c r="K64" s="112"/>
      <c r="L64" s="112"/>
      <c r="M64" s="112"/>
      <c r="N64" s="112"/>
      <c r="O64" s="112"/>
      <c r="P64" s="112"/>
      <c r="Q64" s="112"/>
    </row>
    <row r="65" spans="1:17" ht="24" customHeight="1" x14ac:dyDescent="0.25">
      <c r="A65" s="112"/>
      <c r="B65" s="112"/>
      <c r="C65" s="112"/>
      <c r="D65" s="112"/>
      <c r="E65" s="112"/>
      <c r="F65" s="112"/>
      <c r="G65" s="112"/>
      <c r="H65" s="266"/>
      <c r="I65" s="112"/>
      <c r="J65" s="112"/>
      <c r="K65" s="112"/>
      <c r="L65" s="112"/>
      <c r="M65" s="112"/>
      <c r="N65" s="112"/>
      <c r="O65" s="112"/>
      <c r="P65" s="112"/>
      <c r="Q65" s="112"/>
    </row>
    <row r="66" spans="1:17" ht="24" customHeight="1" x14ac:dyDescent="0.25">
      <c r="A66" s="112"/>
      <c r="B66" s="112"/>
      <c r="C66" s="112"/>
      <c r="D66" s="112"/>
      <c r="E66" s="112"/>
      <c r="F66" s="112"/>
      <c r="G66" s="112"/>
      <c r="H66" s="266"/>
      <c r="I66" s="112"/>
      <c r="J66" s="112"/>
      <c r="K66" s="112"/>
      <c r="L66" s="112"/>
      <c r="M66" s="112"/>
      <c r="N66" s="112"/>
      <c r="O66" s="112"/>
      <c r="P66" s="112"/>
      <c r="Q66" s="112"/>
    </row>
    <row r="67" spans="1:17" ht="24" customHeight="1" x14ac:dyDescent="0.25">
      <c r="A67" s="112"/>
      <c r="B67" s="112"/>
      <c r="C67" s="112"/>
      <c r="D67" s="112"/>
      <c r="E67" s="112"/>
      <c r="F67" s="112"/>
      <c r="G67" s="112"/>
      <c r="H67" s="266"/>
      <c r="I67" s="112"/>
      <c r="J67" s="112"/>
      <c r="K67" s="112"/>
      <c r="L67" s="112"/>
      <c r="M67" s="112"/>
      <c r="N67" s="112"/>
      <c r="O67" s="112"/>
      <c r="P67" s="112"/>
      <c r="Q67" s="112"/>
    </row>
    <row r="68" spans="1:17" ht="24" customHeight="1" x14ac:dyDescent="0.25">
      <c r="A68" s="112"/>
      <c r="B68" s="112"/>
      <c r="C68" s="112"/>
      <c r="D68" s="112"/>
      <c r="E68" s="112"/>
      <c r="F68" s="112"/>
      <c r="G68" s="112"/>
      <c r="H68" s="266"/>
      <c r="I68" s="112"/>
      <c r="J68" s="112"/>
      <c r="K68" s="112"/>
      <c r="L68" s="112"/>
      <c r="M68" s="112"/>
      <c r="N68" s="112"/>
      <c r="O68" s="112"/>
      <c r="P68" s="112"/>
      <c r="Q68" s="112"/>
    </row>
    <row r="69" spans="1:17" ht="24" customHeight="1" x14ac:dyDescent="0.25">
      <c r="A69" s="112"/>
      <c r="B69" s="112"/>
      <c r="C69" s="112"/>
      <c r="D69" s="112"/>
      <c r="E69" s="112"/>
      <c r="F69" s="112"/>
      <c r="G69" s="112"/>
      <c r="H69" s="266"/>
      <c r="I69" s="112"/>
      <c r="J69" s="112"/>
      <c r="K69" s="112"/>
      <c r="L69" s="112"/>
      <c r="M69" s="112"/>
      <c r="N69" s="112"/>
      <c r="O69" s="112"/>
      <c r="P69" s="112"/>
      <c r="Q69" s="112"/>
    </row>
    <row r="70" spans="1:17" ht="24" customHeight="1" x14ac:dyDescent="0.25">
      <c r="A70" s="112"/>
      <c r="B70" s="112"/>
      <c r="C70" s="112"/>
      <c r="D70" s="112"/>
      <c r="E70" s="112"/>
      <c r="F70" s="112"/>
      <c r="G70" s="112"/>
      <c r="H70" s="266"/>
      <c r="I70" s="112"/>
      <c r="J70" s="112"/>
      <c r="K70" s="112"/>
      <c r="L70" s="112"/>
      <c r="M70" s="112"/>
      <c r="N70" s="112"/>
      <c r="O70" s="112"/>
      <c r="P70" s="112"/>
      <c r="Q70" s="112"/>
    </row>
    <row r="71" spans="1:17" ht="24" customHeight="1" x14ac:dyDescent="0.25">
      <c r="A71" s="112"/>
      <c r="B71" s="112"/>
      <c r="C71" s="112"/>
      <c r="D71" s="112"/>
      <c r="E71" s="112"/>
      <c r="F71" s="112"/>
      <c r="G71" s="112"/>
      <c r="H71" s="266"/>
      <c r="I71" s="112"/>
      <c r="J71" s="112"/>
      <c r="K71" s="112"/>
      <c r="L71" s="112"/>
      <c r="M71" s="112"/>
      <c r="N71" s="112"/>
      <c r="O71" s="112"/>
      <c r="P71" s="112"/>
      <c r="Q71" s="112"/>
    </row>
    <row r="72" spans="1:17" ht="24" customHeight="1" x14ac:dyDescent="0.25">
      <c r="A72" s="112"/>
      <c r="B72" s="112"/>
      <c r="C72" s="112"/>
      <c r="D72" s="112"/>
      <c r="E72" s="112"/>
      <c r="F72" s="112"/>
      <c r="G72" s="112"/>
      <c r="H72" s="266"/>
      <c r="I72" s="112"/>
      <c r="J72" s="112"/>
      <c r="K72" s="112"/>
      <c r="L72" s="112"/>
      <c r="M72" s="112"/>
      <c r="N72" s="112"/>
      <c r="O72" s="112"/>
      <c r="P72" s="112"/>
      <c r="Q72" s="112"/>
    </row>
    <row r="73" spans="1:17" ht="24" customHeight="1" x14ac:dyDescent="0.25">
      <c r="A73" s="112"/>
      <c r="B73" s="112"/>
      <c r="C73" s="112"/>
      <c r="D73" s="112"/>
      <c r="E73" s="112"/>
      <c r="F73" s="112"/>
      <c r="G73" s="112"/>
      <c r="H73" s="266"/>
      <c r="I73" s="112"/>
      <c r="J73" s="112"/>
      <c r="K73" s="112"/>
      <c r="L73" s="112"/>
      <c r="M73" s="112"/>
      <c r="N73" s="112"/>
      <c r="O73" s="112"/>
      <c r="P73" s="112"/>
      <c r="Q73" s="112"/>
    </row>
    <row r="74" spans="1:17" ht="24" customHeight="1" x14ac:dyDescent="0.25">
      <c r="A74" s="112"/>
      <c r="B74" s="112"/>
      <c r="C74" s="112"/>
      <c r="D74" s="112"/>
      <c r="E74" s="112"/>
      <c r="F74" s="112"/>
      <c r="G74" s="112"/>
      <c r="H74" s="266"/>
      <c r="I74" s="112"/>
      <c r="J74" s="112"/>
      <c r="K74" s="112"/>
      <c r="L74" s="112"/>
      <c r="M74" s="112"/>
      <c r="N74" s="112"/>
      <c r="O74" s="112"/>
      <c r="P74" s="112"/>
      <c r="Q74" s="112"/>
    </row>
    <row r="75" spans="1:17" ht="24" customHeight="1" x14ac:dyDescent="0.25">
      <c r="A75" s="112"/>
      <c r="B75" s="112"/>
      <c r="C75" s="112"/>
      <c r="D75" s="112"/>
      <c r="E75" s="112"/>
      <c r="F75" s="112"/>
      <c r="G75" s="112"/>
      <c r="H75" s="266"/>
      <c r="I75" s="112"/>
      <c r="J75" s="112"/>
      <c r="K75" s="112"/>
      <c r="L75" s="112"/>
      <c r="M75" s="112"/>
      <c r="N75" s="112"/>
      <c r="O75" s="112"/>
      <c r="P75" s="112"/>
      <c r="Q75" s="112"/>
    </row>
    <row r="76" spans="1:17" ht="24" customHeight="1" x14ac:dyDescent="0.25">
      <c r="A76" s="112"/>
      <c r="B76" s="112"/>
      <c r="C76" s="112"/>
      <c r="D76" s="112"/>
      <c r="E76" s="112"/>
      <c r="F76" s="112"/>
      <c r="G76" s="112"/>
      <c r="H76" s="266"/>
      <c r="I76" s="112"/>
      <c r="J76" s="112"/>
      <c r="K76" s="112"/>
      <c r="L76" s="112"/>
      <c r="M76" s="112"/>
      <c r="N76" s="112"/>
      <c r="O76" s="112"/>
      <c r="P76" s="112"/>
      <c r="Q76" s="112"/>
    </row>
    <row r="77" spans="1:17" ht="24" customHeight="1" x14ac:dyDescent="0.25">
      <c r="A77" s="112"/>
      <c r="B77" s="112"/>
      <c r="C77" s="112"/>
      <c r="D77" s="112"/>
      <c r="E77" s="112"/>
      <c r="F77" s="112"/>
      <c r="G77" s="112"/>
      <c r="H77" s="266"/>
      <c r="I77" s="112"/>
      <c r="J77" s="112"/>
      <c r="K77" s="112"/>
      <c r="L77" s="112"/>
      <c r="M77" s="112"/>
      <c r="N77" s="112"/>
      <c r="O77" s="112"/>
      <c r="P77" s="112"/>
      <c r="Q77" s="112"/>
    </row>
    <row r="78" spans="1:17" ht="24" customHeight="1" x14ac:dyDescent="0.25">
      <c r="A78" s="112"/>
      <c r="B78" s="112"/>
      <c r="C78" s="112"/>
      <c r="D78" s="112"/>
      <c r="E78" s="112"/>
      <c r="F78" s="112"/>
      <c r="G78" s="112"/>
      <c r="H78" s="266"/>
      <c r="I78" s="112"/>
      <c r="J78" s="112"/>
      <c r="K78" s="112"/>
      <c r="L78" s="112"/>
      <c r="M78" s="112"/>
      <c r="N78" s="112"/>
      <c r="O78" s="112"/>
      <c r="P78" s="112"/>
      <c r="Q78" s="112"/>
    </row>
    <row r="79" spans="1:17" ht="24" customHeight="1" x14ac:dyDescent="0.25">
      <c r="A79" s="112"/>
      <c r="B79" s="112"/>
      <c r="C79" s="112"/>
      <c r="D79" s="112"/>
      <c r="E79" s="112"/>
      <c r="F79" s="112"/>
      <c r="G79" s="112"/>
      <c r="H79" s="266"/>
      <c r="I79" s="112"/>
      <c r="J79" s="112"/>
      <c r="K79" s="112"/>
      <c r="L79" s="112"/>
      <c r="M79" s="112"/>
      <c r="N79" s="112"/>
      <c r="O79" s="112"/>
      <c r="P79" s="112"/>
      <c r="Q79" s="112"/>
    </row>
    <row r="80" spans="1:17" ht="24" customHeight="1" x14ac:dyDescent="0.25">
      <c r="A80" s="112"/>
      <c r="B80" s="112"/>
      <c r="C80" s="112"/>
      <c r="D80" s="112"/>
      <c r="E80" s="112"/>
      <c r="F80" s="112"/>
      <c r="G80" s="112"/>
      <c r="H80" s="266"/>
      <c r="I80" s="112"/>
      <c r="J80" s="112"/>
      <c r="K80" s="112"/>
      <c r="L80" s="112"/>
      <c r="M80" s="112"/>
      <c r="N80" s="112"/>
      <c r="O80" s="112"/>
      <c r="P80" s="112"/>
      <c r="Q80" s="112"/>
    </row>
    <row r="81" spans="1:17" ht="24" customHeight="1" x14ac:dyDescent="0.25">
      <c r="A81" s="112"/>
      <c r="B81" s="112"/>
      <c r="C81" s="112"/>
      <c r="D81" s="112"/>
      <c r="E81" s="112"/>
      <c r="F81" s="112"/>
      <c r="G81" s="112"/>
      <c r="H81" s="266"/>
      <c r="I81" s="112"/>
      <c r="J81" s="112"/>
      <c r="K81" s="112"/>
      <c r="L81" s="112"/>
      <c r="M81" s="112"/>
      <c r="N81" s="112"/>
      <c r="O81" s="112"/>
      <c r="P81" s="112"/>
      <c r="Q81" s="112"/>
    </row>
    <row r="82" spans="1:17" ht="24" customHeight="1" x14ac:dyDescent="0.25">
      <c r="A82" s="112"/>
      <c r="B82" s="112"/>
      <c r="C82" s="112"/>
      <c r="D82" s="112"/>
      <c r="E82" s="112"/>
      <c r="F82" s="112"/>
      <c r="G82" s="112"/>
      <c r="H82" s="266"/>
      <c r="I82" s="112"/>
      <c r="J82" s="112"/>
      <c r="K82" s="112"/>
      <c r="L82" s="112"/>
      <c r="M82" s="112"/>
      <c r="N82" s="112"/>
      <c r="O82" s="112"/>
      <c r="P82" s="112"/>
      <c r="Q82" s="112"/>
    </row>
    <row r="83" spans="1:17" ht="24" customHeight="1" x14ac:dyDescent="0.25">
      <c r="A83" s="112"/>
      <c r="B83" s="112"/>
      <c r="C83" s="112"/>
      <c r="D83" s="112"/>
      <c r="E83" s="112"/>
      <c r="F83" s="112"/>
      <c r="G83" s="112"/>
      <c r="H83" s="266"/>
      <c r="I83" s="112"/>
      <c r="J83" s="112"/>
      <c r="K83" s="112"/>
      <c r="L83" s="112"/>
      <c r="M83" s="112"/>
      <c r="N83" s="112"/>
      <c r="O83" s="112"/>
      <c r="P83" s="112"/>
      <c r="Q83" s="112"/>
    </row>
    <row r="84" spans="1:17" ht="24" customHeight="1" x14ac:dyDescent="0.25">
      <c r="A84" s="112"/>
      <c r="B84" s="112"/>
      <c r="C84" s="112"/>
      <c r="D84" s="112"/>
      <c r="E84" s="112"/>
      <c r="F84" s="112"/>
      <c r="G84" s="112"/>
      <c r="H84" s="266"/>
      <c r="I84" s="112"/>
      <c r="J84" s="112"/>
      <c r="K84" s="112"/>
      <c r="L84" s="112"/>
      <c r="M84" s="112"/>
      <c r="N84" s="112"/>
      <c r="O84" s="112"/>
      <c r="P84" s="112"/>
      <c r="Q84" s="112"/>
    </row>
    <row r="85" spans="1:17" ht="24" customHeight="1" x14ac:dyDescent="0.25">
      <c r="A85" s="112"/>
      <c r="B85" s="112"/>
      <c r="C85" s="112"/>
      <c r="D85" s="112"/>
      <c r="E85" s="112"/>
      <c r="F85" s="112"/>
      <c r="G85" s="112"/>
      <c r="H85" s="266"/>
      <c r="I85" s="112"/>
      <c r="J85" s="112"/>
      <c r="K85" s="112"/>
      <c r="L85" s="112"/>
      <c r="M85" s="112"/>
      <c r="N85" s="112"/>
      <c r="O85" s="112"/>
      <c r="P85" s="112"/>
      <c r="Q85" s="112"/>
    </row>
    <row r="86" spans="1:17" ht="24" customHeight="1" x14ac:dyDescent="0.25">
      <c r="A86" s="112"/>
      <c r="B86" s="112"/>
      <c r="C86" s="112"/>
      <c r="D86" s="112"/>
      <c r="E86" s="112"/>
      <c r="F86" s="112"/>
      <c r="G86" s="112"/>
      <c r="H86" s="266"/>
      <c r="I86" s="112"/>
      <c r="J86" s="112"/>
      <c r="K86" s="112"/>
      <c r="L86" s="112"/>
      <c r="M86" s="112"/>
      <c r="N86" s="112"/>
      <c r="O86" s="112"/>
      <c r="P86" s="112"/>
      <c r="Q86" s="112"/>
    </row>
    <row r="87" spans="1:17" ht="24" customHeight="1" x14ac:dyDescent="0.25">
      <c r="A87" s="112"/>
      <c r="B87" s="112"/>
      <c r="C87" s="112"/>
      <c r="D87" s="112"/>
      <c r="E87" s="112"/>
      <c r="F87" s="112"/>
      <c r="G87" s="112"/>
      <c r="H87" s="266"/>
      <c r="I87" s="112"/>
      <c r="J87" s="112"/>
      <c r="K87" s="112"/>
      <c r="L87" s="112"/>
      <c r="M87" s="112"/>
      <c r="N87" s="112"/>
      <c r="O87" s="112"/>
      <c r="P87" s="112"/>
      <c r="Q87" s="112"/>
    </row>
    <row r="88" spans="1:17" ht="24" customHeight="1" x14ac:dyDescent="0.25">
      <c r="A88" s="112"/>
      <c r="B88" s="112"/>
      <c r="C88" s="112"/>
      <c r="D88" s="112"/>
      <c r="E88" s="112"/>
      <c r="F88" s="112"/>
      <c r="G88" s="112"/>
      <c r="H88" s="266"/>
      <c r="I88" s="112"/>
      <c r="J88" s="112"/>
      <c r="K88" s="112"/>
      <c r="L88" s="112"/>
      <c r="M88" s="112"/>
      <c r="N88" s="112"/>
      <c r="O88" s="112"/>
      <c r="P88" s="112"/>
      <c r="Q88" s="112"/>
    </row>
    <row r="89" spans="1:17" ht="24" customHeight="1" x14ac:dyDescent="0.25">
      <c r="A89" s="112"/>
      <c r="B89" s="112"/>
      <c r="C89" s="112"/>
      <c r="D89" s="112"/>
      <c r="E89" s="112"/>
      <c r="F89" s="112"/>
      <c r="G89" s="112"/>
      <c r="H89" s="266"/>
      <c r="I89" s="112"/>
      <c r="J89" s="112"/>
      <c r="K89" s="112"/>
      <c r="L89" s="112"/>
      <c r="M89" s="112"/>
      <c r="N89" s="112"/>
      <c r="O89" s="112"/>
      <c r="P89" s="112"/>
      <c r="Q89" s="112"/>
    </row>
    <row r="90" spans="1:17" ht="24" customHeight="1" x14ac:dyDescent="0.25">
      <c r="A90" s="112"/>
      <c r="B90" s="112"/>
      <c r="C90" s="112"/>
      <c r="D90" s="112"/>
      <c r="E90" s="112"/>
      <c r="F90" s="112"/>
      <c r="G90" s="112"/>
      <c r="H90" s="266"/>
      <c r="I90" s="112"/>
      <c r="J90" s="112"/>
      <c r="K90" s="112"/>
      <c r="L90" s="112"/>
      <c r="M90" s="112"/>
      <c r="N90" s="112"/>
      <c r="O90" s="112"/>
      <c r="P90" s="112"/>
      <c r="Q90" s="112"/>
    </row>
    <row r="91" spans="1:17" ht="24" customHeight="1" x14ac:dyDescent="0.25">
      <c r="A91" s="112"/>
      <c r="B91" s="112"/>
      <c r="C91" s="112"/>
      <c r="D91" s="112"/>
      <c r="E91" s="112"/>
      <c r="F91" s="112"/>
      <c r="G91" s="112"/>
      <c r="H91" s="266"/>
      <c r="I91" s="112"/>
      <c r="J91" s="112"/>
      <c r="K91" s="112"/>
      <c r="L91" s="112"/>
      <c r="M91" s="112"/>
      <c r="N91" s="112"/>
      <c r="O91" s="112"/>
      <c r="P91" s="112"/>
      <c r="Q91" s="112"/>
    </row>
    <row r="92" spans="1:17" ht="24" customHeight="1" x14ac:dyDescent="0.25">
      <c r="A92" s="112"/>
      <c r="B92" s="112"/>
      <c r="C92" s="112"/>
      <c r="D92" s="112"/>
      <c r="E92" s="112"/>
      <c r="F92" s="112"/>
      <c r="G92" s="112"/>
      <c r="H92" s="266"/>
      <c r="I92" s="112"/>
      <c r="J92" s="112"/>
      <c r="K92" s="112"/>
      <c r="L92" s="112"/>
      <c r="M92" s="112"/>
      <c r="N92" s="112"/>
      <c r="O92" s="112"/>
      <c r="P92" s="112"/>
      <c r="Q92" s="112"/>
    </row>
    <row r="93" spans="1:17" ht="24" customHeight="1" x14ac:dyDescent="0.25">
      <c r="A93" s="112"/>
      <c r="B93" s="112"/>
      <c r="C93" s="112"/>
      <c r="D93" s="112"/>
      <c r="E93" s="112"/>
      <c r="F93" s="112"/>
      <c r="G93" s="112"/>
      <c r="H93" s="266"/>
      <c r="I93" s="112"/>
      <c r="J93" s="112"/>
      <c r="K93" s="112"/>
      <c r="L93" s="112"/>
      <c r="M93" s="112"/>
      <c r="N93" s="112"/>
      <c r="O93" s="112"/>
      <c r="P93" s="112"/>
      <c r="Q93" s="112"/>
    </row>
    <row r="94" spans="1:17" ht="24" customHeight="1" x14ac:dyDescent="0.25">
      <c r="A94" s="112"/>
      <c r="B94" s="112"/>
      <c r="C94" s="112"/>
      <c r="D94" s="112"/>
      <c r="E94" s="112"/>
      <c r="F94" s="112"/>
      <c r="G94" s="112"/>
      <c r="H94" s="266"/>
      <c r="I94" s="112"/>
      <c r="J94" s="112"/>
      <c r="K94" s="112"/>
      <c r="L94" s="112"/>
      <c r="M94" s="112"/>
      <c r="N94" s="112"/>
      <c r="O94" s="112"/>
      <c r="P94" s="112"/>
      <c r="Q94" s="112"/>
    </row>
    <row r="95" spans="1:17" ht="24" customHeight="1" x14ac:dyDescent="0.25">
      <c r="A95" s="112"/>
      <c r="B95" s="112"/>
      <c r="C95" s="112"/>
      <c r="D95" s="112"/>
      <c r="E95" s="112"/>
      <c r="F95" s="112"/>
      <c r="G95" s="112"/>
      <c r="H95" s="266"/>
      <c r="I95" s="112"/>
      <c r="J95" s="112"/>
      <c r="K95" s="112"/>
      <c r="L95" s="112"/>
      <c r="M95" s="112"/>
      <c r="N95" s="112"/>
      <c r="O95" s="112"/>
      <c r="P95" s="112"/>
      <c r="Q95" s="112"/>
    </row>
    <row r="96" spans="1:17" ht="24" customHeight="1" x14ac:dyDescent="0.25">
      <c r="A96" s="112"/>
      <c r="B96" s="112"/>
      <c r="C96" s="112"/>
      <c r="D96" s="112"/>
      <c r="E96" s="112"/>
      <c r="F96" s="112"/>
      <c r="G96" s="112"/>
      <c r="H96" s="266"/>
      <c r="I96" s="112"/>
      <c r="J96" s="112"/>
      <c r="K96" s="112"/>
      <c r="L96" s="112"/>
      <c r="M96" s="112"/>
      <c r="N96" s="112"/>
      <c r="O96" s="112"/>
      <c r="P96" s="112"/>
      <c r="Q96" s="112"/>
    </row>
    <row r="97" spans="1:17" ht="24" customHeight="1" x14ac:dyDescent="0.25">
      <c r="A97" s="112"/>
      <c r="B97" s="112"/>
      <c r="C97" s="112"/>
      <c r="D97" s="112"/>
      <c r="E97" s="112"/>
      <c r="F97" s="112"/>
      <c r="G97" s="112"/>
      <c r="H97" s="266"/>
      <c r="I97" s="112"/>
      <c r="J97" s="112"/>
      <c r="K97" s="112"/>
      <c r="L97" s="112"/>
      <c r="M97" s="112"/>
      <c r="N97" s="112"/>
      <c r="O97" s="112"/>
      <c r="P97" s="112"/>
      <c r="Q97" s="112"/>
    </row>
    <row r="98" spans="1:17" ht="24" customHeight="1" x14ac:dyDescent="0.25">
      <c r="A98" s="112"/>
      <c r="B98" s="112"/>
      <c r="C98" s="112"/>
      <c r="D98" s="112"/>
      <c r="E98" s="112"/>
      <c r="F98" s="112"/>
      <c r="G98" s="112"/>
      <c r="H98" s="266"/>
      <c r="I98" s="112"/>
      <c r="J98" s="112"/>
      <c r="K98" s="112"/>
      <c r="L98" s="112"/>
      <c r="M98" s="112"/>
      <c r="N98" s="112"/>
      <c r="O98" s="112"/>
      <c r="P98" s="112"/>
      <c r="Q98" s="112"/>
    </row>
    <row r="99" spans="1:17" ht="24" customHeight="1" x14ac:dyDescent="0.25">
      <c r="A99" s="112"/>
      <c r="B99" s="112"/>
      <c r="C99" s="112"/>
      <c r="D99" s="112"/>
      <c r="E99" s="112"/>
      <c r="F99" s="112"/>
      <c r="G99" s="112"/>
      <c r="H99" s="266"/>
      <c r="I99" s="112"/>
      <c r="J99" s="112"/>
      <c r="K99" s="112"/>
      <c r="L99" s="112"/>
      <c r="M99" s="112"/>
      <c r="N99" s="112"/>
      <c r="O99" s="112"/>
      <c r="P99" s="112"/>
      <c r="Q99" s="112"/>
    </row>
    <row r="100" spans="1:17" ht="24" customHeight="1" x14ac:dyDescent="0.25">
      <c r="A100" s="112"/>
      <c r="B100" s="112"/>
      <c r="C100" s="112"/>
      <c r="D100" s="112"/>
      <c r="E100" s="112"/>
      <c r="F100" s="112"/>
      <c r="G100" s="112"/>
      <c r="H100" s="266"/>
      <c r="I100" s="112"/>
      <c r="J100" s="112"/>
      <c r="K100" s="112"/>
      <c r="L100" s="112"/>
      <c r="M100" s="112"/>
      <c r="N100" s="112"/>
      <c r="O100" s="112"/>
      <c r="P100" s="112"/>
      <c r="Q100" s="112"/>
    </row>
    <row r="101" spans="1:17" ht="24" customHeight="1" x14ac:dyDescent="0.25">
      <c r="A101" s="112"/>
      <c r="B101" s="112"/>
      <c r="C101" s="112"/>
      <c r="D101" s="112"/>
      <c r="E101" s="112"/>
      <c r="F101" s="112"/>
      <c r="G101" s="112"/>
      <c r="H101" s="266"/>
      <c r="I101" s="112"/>
      <c r="J101" s="112"/>
      <c r="K101" s="112"/>
      <c r="L101" s="112"/>
      <c r="M101" s="112"/>
      <c r="N101" s="112"/>
      <c r="O101" s="112"/>
      <c r="P101" s="112"/>
      <c r="Q101" s="112"/>
    </row>
    <row r="102" spans="1:17" ht="24" customHeight="1" x14ac:dyDescent="0.25">
      <c r="A102" s="112"/>
      <c r="B102" s="112"/>
      <c r="C102" s="112"/>
      <c r="D102" s="112"/>
      <c r="E102" s="112"/>
      <c r="F102" s="112"/>
      <c r="G102" s="112"/>
      <c r="H102" s="266"/>
      <c r="I102" s="112"/>
      <c r="J102" s="112"/>
      <c r="K102" s="112"/>
      <c r="L102" s="112"/>
      <c r="M102" s="112"/>
      <c r="N102" s="112"/>
      <c r="O102" s="112"/>
      <c r="P102" s="112"/>
      <c r="Q102" s="112"/>
    </row>
    <row r="103" spans="1:17" ht="24" customHeight="1" x14ac:dyDescent="0.25">
      <c r="A103" s="112"/>
      <c r="B103" s="112"/>
      <c r="C103" s="112"/>
      <c r="D103" s="112"/>
      <c r="E103" s="112"/>
      <c r="F103" s="112"/>
      <c r="G103" s="112"/>
      <c r="H103" s="266"/>
      <c r="I103" s="112"/>
      <c r="J103" s="112"/>
      <c r="K103" s="112"/>
      <c r="L103" s="112"/>
      <c r="M103" s="112"/>
      <c r="N103" s="112"/>
      <c r="O103" s="112"/>
      <c r="P103" s="112"/>
      <c r="Q103" s="112"/>
    </row>
    <row r="104" spans="1:17" ht="24" customHeight="1" x14ac:dyDescent="0.25">
      <c r="A104" s="112"/>
      <c r="B104" s="112"/>
      <c r="C104" s="112"/>
      <c r="D104" s="112"/>
      <c r="E104" s="112"/>
      <c r="F104" s="112"/>
      <c r="G104" s="112"/>
      <c r="H104" s="266"/>
      <c r="I104" s="112"/>
      <c r="J104" s="112"/>
      <c r="K104" s="112"/>
      <c r="L104" s="112"/>
      <c r="M104" s="112"/>
      <c r="N104" s="112"/>
      <c r="O104" s="112"/>
      <c r="P104" s="112"/>
      <c r="Q104" s="112"/>
    </row>
    <row r="105" spans="1:17" ht="24" customHeight="1" x14ac:dyDescent="0.25">
      <c r="A105" s="112"/>
      <c r="B105" s="112"/>
      <c r="C105" s="112"/>
      <c r="D105" s="112"/>
      <c r="E105" s="112"/>
      <c r="F105" s="112"/>
      <c r="G105" s="112"/>
      <c r="H105" s="266"/>
      <c r="I105" s="112"/>
      <c r="J105" s="112"/>
      <c r="K105" s="112"/>
      <c r="L105" s="112"/>
      <c r="M105" s="112"/>
      <c r="N105" s="112"/>
      <c r="O105" s="112"/>
      <c r="P105" s="112"/>
      <c r="Q105" s="112"/>
    </row>
    <row r="106" spans="1:17" ht="24" customHeight="1" x14ac:dyDescent="0.25">
      <c r="A106" s="112"/>
      <c r="B106" s="112"/>
      <c r="C106" s="112"/>
      <c r="D106" s="112"/>
      <c r="E106" s="112"/>
      <c r="F106" s="112"/>
      <c r="G106" s="112"/>
      <c r="H106" s="266"/>
      <c r="I106" s="112"/>
      <c r="J106" s="112"/>
      <c r="K106" s="112"/>
      <c r="L106" s="112"/>
      <c r="M106" s="112"/>
      <c r="N106" s="112"/>
      <c r="O106" s="112"/>
      <c r="P106" s="112"/>
      <c r="Q106" s="112"/>
    </row>
    <row r="107" spans="1:17" ht="24" customHeight="1" x14ac:dyDescent="0.25">
      <c r="A107" s="112"/>
      <c r="B107" s="112"/>
      <c r="C107" s="112"/>
      <c r="D107" s="112"/>
      <c r="E107" s="112"/>
      <c r="F107" s="112"/>
      <c r="G107" s="112"/>
      <c r="H107" s="266"/>
      <c r="I107" s="112"/>
      <c r="J107" s="112"/>
      <c r="K107" s="112"/>
      <c r="L107" s="112"/>
      <c r="M107" s="112"/>
      <c r="N107" s="112"/>
      <c r="O107" s="112"/>
      <c r="P107" s="112"/>
      <c r="Q107" s="112"/>
    </row>
    <row r="108" spans="1:17" ht="24" customHeight="1" x14ac:dyDescent="0.25">
      <c r="A108" s="112"/>
      <c r="B108" s="112"/>
      <c r="C108" s="112"/>
      <c r="D108" s="112"/>
      <c r="E108" s="112"/>
      <c r="F108" s="112"/>
      <c r="G108" s="112"/>
      <c r="H108" s="266"/>
      <c r="I108" s="112"/>
      <c r="J108" s="112"/>
      <c r="K108" s="112"/>
      <c r="L108" s="112"/>
      <c r="M108" s="112"/>
      <c r="N108" s="112"/>
      <c r="O108" s="112"/>
      <c r="P108" s="112"/>
      <c r="Q108" s="112"/>
    </row>
    <row r="109" spans="1:17" ht="24" customHeight="1" x14ac:dyDescent="0.25">
      <c r="A109" s="112"/>
      <c r="B109" s="112"/>
      <c r="C109" s="112"/>
      <c r="D109" s="112"/>
      <c r="E109" s="112"/>
      <c r="F109" s="112"/>
      <c r="G109" s="112"/>
      <c r="H109" s="266"/>
      <c r="I109" s="112"/>
      <c r="J109" s="112"/>
      <c r="K109" s="112"/>
      <c r="L109" s="112"/>
      <c r="M109" s="112"/>
      <c r="N109" s="112"/>
      <c r="O109" s="112"/>
      <c r="P109" s="112"/>
      <c r="Q109" s="112"/>
    </row>
    <row r="110" spans="1:17" ht="24" customHeight="1" x14ac:dyDescent="0.25">
      <c r="A110" s="112"/>
      <c r="B110" s="112"/>
      <c r="C110" s="112"/>
      <c r="D110" s="112"/>
      <c r="E110" s="112"/>
      <c r="F110" s="112"/>
      <c r="G110" s="112"/>
      <c r="H110" s="266"/>
      <c r="I110" s="112"/>
      <c r="J110" s="112"/>
      <c r="K110" s="112"/>
      <c r="L110" s="112"/>
      <c r="M110" s="112"/>
      <c r="N110" s="112"/>
      <c r="O110" s="112"/>
      <c r="P110" s="112"/>
      <c r="Q110" s="112"/>
    </row>
    <row r="111" spans="1:17" ht="24" customHeight="1" x14ac:dyDescent="0.25">
      <c r="A111" s="112"/>
      <c r="B111" s="112"/>
      <c r="C111" s="112"/>
      <c r="D111" s="112"/>
      <c r="E111" s="112"/>
      <c r="F111" s="112"/>
      <c r="G111" s="112"/>
      <c r="H111" s="266"/>
      <c r="I111" s="112"/>
      <c r="J111" s="112"/>
      <c r="K111" s="112"/>
      <c r="L111" s="112"/>
      <c r="M111" s="112"/>
      <c r="N111" s="112"/>
      <c r="O111" s="112"/>
      <c r="P111" s="112"/>
      <c r="Q111" s="112"/>
    </row>
    <row r="112" spans="1:17" ht="24" customHeight="1" x14ac:dyDescent="0.25">
      <c r="A112" s="112"/>
      <c r="B112" s="112"/>
      <c r="C112" s="112"/>
      <c r="D112" s="112"/>
      <c r="E112" s="112"/>
      <c r="F112" s="112"/>
      <c r="G112" s="112"/>
      <c r="H112" s="266"/>
      <c r="I112" s="112"/>
      <c r="J112" s="112"/>
      <c r="K112" s="112"/>
      <c r="L112" s="112"/>
      <c r="M112" s="112"/>
      <c r="N112" s="112"/>
      <c r="O112" s="112"/>
      <c r="P112" s="112"/>
      <c r="Q112" s="112"/>
    </row>
    <row r="113" spans="1:17" ht="24" customHeight="1" x14ac:dyDescent="0.25">
      <c r="A113" s="112"/>
      <c r="B113" s="112"/>
      <c r="C113" s="112"/>
      <c r="D113" s="112"/>
      <c r="E113" s="112"/>
      <c r="F113" s="112"/>
      <c r="G113" s="112"/>
      <c r="H113" s="266"/>
      <c r="I113" s="112"/>
      <c r="J113" s="112"/>
      <c r="K113" s="112"/>
      <c r="L113" s="112"/>
      <c r="M113" s="112"/>
      <c r="N113" s="112"/>
      <c r="O113" s="112"/>
      <c r="P113" s="112"/>
      <c r="Q113" s="112"/>
    </row>
    <row r="114" spans="1:17" ht="24" customHeight="1" x14ac:dyDescent="0.25">
      <c r="A114" s="112"/>
      <c r="B114" s="112"/>
      <c r="C114" s="112"/>
      <c r="D114" s="112"/>
      <c r="E114" s="112"/>
      <c r="F114" s="112"/>
      <c r="G114" s="112"/>
      <c r="H114" s="266"/>
      <c r="I114" s="112"/>
      <c r="J114" s="112"/>
      <c r="K114" s="112"/>
      <c r="L114" s="112"/>
      <c r="M114" s="112"/>
      <c r="N114" s="112"/>
      <c r="O114" s="112"/>
      <c r="P114" s="112"/>
      <c r="Q114" s="112"/>
    </row>
    <row r="115" spans="1:17" ht="24" customHeight="1" x14ac:dyDescent="0.25">
      <c r="A115" s="112"/>
      <c r="B115" s="112"/>
      <c r="C115" s="112"/>
      <c r="D115" s="112"/>
      <c r="E115" s="112"/>
      <c r="F115" s="112"/>
      <c r="G115" s="112"/>
      <c r="H115" s="266"/>
      <c r="I115" s="112"/>
      <c r="J115" s="112"/>
      <c r="K115" s="112"/>
      <c r="L115" s="112"/>
      <c r="M115" s="112"/>
      <c r="N115" s="112"/>
      <c r="O115" s="112"/>
      <c r="P115" s="112"/>
      <c r="Q115" s="112"/>
    </row>
    <row r="116" spans="1:17" ht="24" customHeight="1" x14ac:dyDescent="0.25">
      <c r="A116" s="112"/>
      <c r="B116" s="112"/>
      <c r="C116" s="112"/>
      <c r="D116" s="112"/>
      <c r="E116" s="112"/>
      <c r="F116" s="112"/>
      <c r="G116" s="112"/>
      <c r="H116" s="266"/>
      <c r="I116" s="112"/>
      <c r="J116" s="112"/>
      <c r="K116" s="112"/>
      <c r="L116" s="112"/>
      <c r="M116" s="112"/>
      <c r="N116" s="112"/>
      <c r="O116" s="112"/>
      <c r="P116" s="112"/>
      <c r="Q116" s="112"/>
    </row>
    <row r="117" spans="1:17" ht="24" customHeight="1" x14ac:dyDescent="0.25">
      <c r="A117" s="112"/>
      <c r="B117" s="112"/>
      <c r="C117" s="112"/>
      <c r="D117" s="112"/>
      <c r="E117" s="112"/>
      <c r="F117" s="112"/>
      <c r="G117" s="112"/>
      <c r="H117" s="266"/>
      <c r="I117" s="112"/>
      <c r="J117" s="112"/>
      <c r="K117" s="112"/>
      <c r="L117" s="112"/>
      <c r="M117" s="112"/>
      <c r="N117" s="112"/>
      <c r="O117" s="112"/>
      <c r="P117" s="112"/>
      <c r="Q117" s="112"/>
    </row>
    <row r="118" spans="1:17" ht="24" customHeight="1" x14ac:dyDescent="0.25">
      <c r="A118" s="112"/>
      <c r="B118" s="112"/>
      <c r="C118" s="112"/>
      <c r="D118" s="112"/>
      <c r="E118" s="112"/>
      <c r="F118" s="112"/>
      <c r="G118" s="112"/>
      <c r="H118" s="266"/>
      <c r="I118" s="112"/>
      <c r="J118" s="112"/>
      <c r="K118" s="112"/>
      <c r="L118" s="112"/>
      <c r="M118" s="112"/>
      <c r="N118" s="112"/>
      <c r="O118" s="112"/>
      <c r="P118" s="112"/>
      <c r="Q118" s="112"/>
    </row>
    <row r="119" spans="1:17" ht="24" customHeight="1" x14ac:dyDescent="0.25">
      <c r="A119" s="112"/>
      <c r="B119" s="112"/>
      <c r="C119" s="112"/>
      <c r="D119" s="112"/>
      <c r="E119" s="112"/>
      <c r="F119" s="112"/>
      <c r="G119" s="112"/>
      <c r="H119" s="266"/>
      <c r="I119" s="112"/>
      <c r="J119" s="112"/>
      <c r="K119" s="112"/>
      <c r="L119" s="112"/>
      <c r="M119" s="112"/>
      <c r="N119" s="112"/>
      <c r="O119" s="112"/>
      <c r="P119" s="112"/>
      <c r="Q119" s="112"/>
    </row>
    <row r="120" spans="1:17" ht="24" customHeight="1" x14ac:dyDescent="0.25">
      <c r="A120" s="112"/>
      <c r="B120" s="112"/>
      <c r="C120" s="112"/>
      <c r="D120" s="112"/>
      <c r="E120" s="112"/>
      <c r="F120" s="112"/>
      <c r="G120" s="112"/>
      <c r="H120" s="266"/>
      <c r="I120" s="112"/>
      <c r="J120" s="112"/>
      <c r="K120" s="112"/>
      <c r="L120" s="112"/>
      <c r="M120" s="112"/>
      <c r="N120" s="112"/>
      <c r="O120" s="112"/>
      <c r="P120" s="112"/>
      <c r="Q120" s="112"/>
    </row>
    <row r="121" spans="1:17" ht="24" customHeight="1" x14ac:dyDescent="0.25">
      <c r="A121" s="112"/>
      <c r="B121" s="112"/>
      <c r="C121" s="112"/>
      <c r="D121" s="112"/>
      <c r="E121" s="112"/>
      <c r="F121" s="112"/>
      <c r="G121" s="112"/>
      <c r="H121" s="266"/>
      <c r="I121" s="112"/>
      <c r="J121" s="112"/>
      <c r="K121" s="112"/>
      <c r="L121" s="112"/>
      <c r="M121" s="112"/>
      <c r="N121" s="112"/>
      <c r="O121" s="112"/>
      <c r="P121" s="112"/>
      <c r="Q121" s="112"/>
    </row>
    <row r="122" spans="1:17" ht="24" customHeight="1" x14ac:dyDescent="0.25">
      <c r="A122" s="112"/>
      <c r="B122" s="112"/>
      <c r="C122" s="112"/>
      <c r="D122" s="112"/>
      <c r="E122" s="112"/>
      <c r="F122" s="112"/>
      <c r="G122" s="112"/>
      <c r="H122" s="266"/>
      <c r="I122" s="112"/>
      <c r="J122" s="112"/>
      <c r="K122" s="112"/>
      <c r="L122" s="112"/>
      <c r="M122" s="112"/>
      <c r="N122" s="112"/>
      <c r="O122" s="112"/>
      <c r="P122" s="112"/>
      <c r="Q122" s="112"/>
    </row>
    <row r="123" spans="1:17" ht="24" customHeight="1" x14ac:dyDescent="0.25">
      <c r="A123" s="112"/>
      <c r="B123" s="112"/>
      <c r="C123" s="112"/>
      <c r="D123" s="112"/>
      <c r="E123" s="112"/>
      <c r="F123" s="112"/>
      <c r="G123" s="112"/>
      <c r="H123" s="266"/>
      <c r="I123" s="112"/>
      <c r="J123" s="112"/>
      <c r="K123" s="112"/>
      <c r="L123" s="112"/>
      <c r="M123" s="112"/>
      <c r="N123" s="112"/>
      <c r="O123" s="112"/>
      <c r="P123" s="112"/>
      <c r="Q123" s="112"/>
    </row>
    <row r="124" spans="1:17" ht="24" customHeight="1" x14ac:dyDescent="0.25">
      <c r="A124" s="112"/>
      <c r="B124" s="112"/>
      <c r="C124" s="112"/>
      <c r="D124" s="112"/>
      <c r="E124" s="112"/>
      <c r="F124" s="112"/>
      <c r="G124" s="112"/>
      <c r="H124" s="266"/>
      <c r="I124" s="112"/>
      <c r="J124" s="112"/>
      <c r="K124" s="112"/>
      <c r="L124" s="112"/>
      <c r="M124" s="112"/>
      <c r="N124" s="112"/>
      <c r="O124" s="112"/>
      <c r="P124" s="112"/>
      <c r="Q124" s="112"/>
    </row>
    <row r="125" spans="1:17" ht="24" customHeight="1" x14ac:dyDescent="0.25">
      <c r="A125" s="112"/>
      <c r="B125" s="112"/>
      <c r="C125" s="112"/>
      <c r="D125" s="112"/>
      <c r="E125" s="112"/>
      <c r="F125" s="112"/>
      <c r="G125" s="112"/>
      <c r="H125" s="266"/>
      <c r="I125" s="112"/>
      <c r="J125" s="112"/>
      <c r="K125" s="112"/>
      <c r="L125" s="112"/>
      <c r="M125" s="112"/>
      <c r="N125" s="112"/>
      <c r="O125" s="112"/>
      <c r="P125" s="112"/>
      <c r="Q125" s="112"/>
    </row>
    <row r="126" spans="1:17" ht="24" customHeight="1" x14ac:dyDescent="0.25">
      <c r="A126" s="112"/>
      <c r="B126" s="112"/>
      <c r="C126" s="112"/>
      <c r="D126" s="112"/>
      <c r="E126" s="112"/>
      <c r="F126" s="112"/>
      <c r="G126" s="112"/>
      <c r="H126" s="266"/>
      <c r="I126" s="112"/>
      <c r="J126" s="112"/>
      <c r="K126" s="112"/>
      <c r="L126" s="112"/>
      <c r="M126" s="112"/>
      <c r="N126" s="112"/>
      <c r="O126" s="112"/>
      <c r="P126" s="112"/>
      <c r="Q126" s="112"/>
    </row>
    <row r="127" spans="1:17" ht="24" customHeight="1" x14ac:dyDescent="0.25">
      <c r="A127" s="112"/>
      <c r="B127" s="112"/>
      <c r="C127" s="112"/>
      <c r="D127" s="112"/>
      <c r="E127" s="112"/>
      <c r="F127" s="112"/>
      <c r="G127" s="112"/>
      <c r="H127" s="266"/>
      <c r="I127" s="112"/>
      <c r="J127" s="112"/>
      <c r="K127" s="112"/>
      <c r="L127" s="112"/>
      <c r="M127" s="112"/>
      <c r="N127" s="112"/>
      <c r="O127" s="112"/>
      <c r="P127" s="112"/>
      <c r="Q127" s="112"/>
    </row>
    <row r="128" spans="1:17" ht="24" customHeight="1" x14ac:dyDescent="0.25">
      <c r="A128" s="112"/>
      <c r="B128" s="112"/>
      <c r="C128" s="112"/>
      <c r="D128" s="112"/>
      <c r="E128" s="112"/>
      <c r="F128" s="112"/>
      <c r="G128" s="112"/>
      <c r="H128" s="266"/>
      <c r="I128" s="112"/>
      <c r="J128" s="112"/>
      <c r="K128" s="112"/>
      <c r="L128" s="112"/>
      <c r="M128" s="112"/>
      <c r="N128" s="112"/>
      <c r="O128" s="112"/>
      <c r="P128" s="112"/>
      <c r="Q128" s="112"/>
    </row>
    <row r="129" spans="1:17" ht="24" customHeight="1" x14ac:dyDescent="0.25">
      <c r="A129" s="112"/>
      <c r="B129" s="112"/>
      <c r="C129" s="112"/>
      <c r="D129" s="112"/>
      <c r="E129" s="112"/>
      <c r="F129" s="112"/>
      <c r="G129" s="112"/>
      <c r="H129" s="266"/>
      <c r="I129" s="112"/>
      <c r="J129" s="112"/>
      <c r="K129" s="112"/>
      <c r="L129" s="112"/>
      <c r="M129" s="112"/>
      <c r="N129" s="112"/>
      <c r="O129" s="112"/>
      <c r="P129" s="112"/>
      <c r="Q129" s="112"/>
    </row>
    <row r="130" spans="1:17" ht="24" customHeight="1" x14ac:dyDescent="0.25">
      <c r="A130" s="112"/>
      <c r="B130" s="112"/>
      <c r="C130" s="112"/>
      <c r="D130" s="112"/>
      <c r="E130" s="112"/>
      <c r="F130" s="112"/>
      <c r="G130" s="112"/>
      <c r="H130" s="266"/>
      <c r="I130" s="112"/>
      <c r="J130" s="112"/>
      <c r="K130" s="112"/>
      <c r="L130" s="112"/>
      <c r="M130" s="112"/>
      <c r="N130" s="112"/>
      <c r="O130" s="112"/>
      <c r="P130" s="112"/>
      <c r="Q130" s="112"/>
    </row>
    <row r="131" spans="1:17" ht="24" customHeight="1" x14ac:dyDescent="0.25">
      <c r="A131" s="112"/>
      <c r="B131" s="112"/>
      <c r="C131" s="112"/>
      <c r="D131" s="112"/>
      <c r="E131" s="112"/>
      <c r="F131" s="112"/>
      <c r="G131" s="112"/>
      <c r="H131" s="266"/>
      <c r="I131" s="112"/>
      <c r="J131" s="112"/>
      <c r="K131" s="112"/>
      <c r="L131" s="112"/>
      <c r="M131" s="112"/>
      <c r="N131" s="112"/>
      <c r="O131" s="112"/>
      <c r="P131" s="112"/>
      <c r="Q131" s="112"/>
    </row>
    <row r="132" spans="1:17" ht="24" customHeight="1" x14ac:dyDescent="0.25">
      <c r="A132" s="112"/>
      <c r="B132" s="112"/>
      <c r="C132" s="112"/>
      <c r="D132" s="112"/>
      <c r="E132" s="112"/>
      <c r="F132" s="112"/>
      <c r="G132" s="112"/>
      <c r="H132" s="266"/>
      <c r="I132" s="112"/>
      <c r="J132" s="112"/>
      <c r="K132" s="112"/>
      <c r="L132" s="112"/>
      <c r="M132" s="112"/>
      <c r="N132" s="112"/>
      <c r="O132" s="112"/>
      <c r="P132" s="112"/>
      <c r="Q132" s="112"/>
    </row>
    <row r="133" spans="1:17" ht="24" customHeight="1" x14ac:dyDescent="0.25">
      <c r="A133" s="112"/>
      <c r="B133" s="112"/>
      <c r="C133" s="112"/>
      <c r="D133" s="112"/>
      <c r="E133" s="112"/>
      <c r="F133" s="112"/>
      <c r="G133" s="112"/>
      <c r="H133" s="266"/>
      <c r="I133" s="112"/>
      <c r="J133" s="112"/>
      <c r="K133" s="112"/>
      <c r="L133" s="112"/>
      <c r="M133" s="112"/>
      <c r="N133" s="112"/>
      <c r="O133" s="112"/>
      <c r="P133" s="112"/>
      <c r="Q133" s="112"/>
    </row>
    <row r="134" spans="1:17" ht="24" customHeight="1" x14ac:dyDescent="0.25">
      <c r="A134" s="112"/>
      <c r="B134" s="112"/>
      <c r="C134" s="112"/>
      <c r="D134" s="112"/>
      <c r="E134" s="112"/>
      <c r="F134" s="112"/>
      <c r="G134" s="112"/>
      <c r="H134" s="266"/>
      <c r="I134" s="112"/>
      <c r="J134" s="112"/>
      <c r="K134" s="112"/>
      <c r="L134" s="112"/>
      <c r="M134" s="112"/>
      <c r="N134" s="112"/>
      <c r="O134" s="112"/>
      <c r="P134" s="112"/>
      <c r="Q134" s="112"/>
    </row>
    <row r="135" spans="1:17" ht="24" customHeight="1" x14ac:dyDescent="0.25">
      <c r="A135" s="112"/>
      <c r="B135" s="112"/>
      <c r="C135" s="112"/>
      <c r="D135" s="112"/>
      <c r="E135" s="112"/>
      <c r="F135" s="112"/>
      <c r="G135" s="112"/>
      <c r="H135" s="266"/>
      <c r="I135" s="112"/>
      <c r="J135" s="112"/>
      <c r="K135" s="112"/>
      <c r="L135" s="112"/>
      <c r="M135" s="112"/>
      <c r="N135" s="112"/>
      <c r="O135" s="112"/>
      <c r="P135" s="112"/>
      <c r="Q135" s="112"/>
    </row>
    <row r="136" spans="1:17" ht="24" customHeight="1" x14ac:dyDescent="0.25">
      <c r="A136" s="112"/>
      <c r="B136" s="112"/>
      <c r="C136" s="112"/>
      <c r="D136" s="112"/>
      <c r="E136" s="112"/>
      <c r="F136" s="112"/>
      <c r="G136" s="112"/>
      <c r="H136" s="266"/>
      <c r="I136" s="112"/>
      <c r="J136" s="112"/>
      <c r="K136" s="112"/>
      <c r="L136" s="112"/>
      <c r="M136" s="112"/>
      <c r="N136" s="112"/>
      <c r="O136" s="112"/>
      <c r="P136" s="112"/>
      <c r="Q136" s="112"/>
    </row>
    <row r="137" spans="1:17" ht="24" customHeight="1" x14ac:dyDescent="0.25">
      <c r="A137" s="112"/>
      <c r="B137" s="112"/>
      <c r="C137" s="112"/>
      <c r="D137" s="112"/>
      <c r="E137" s="112"/>
      <c r="F137" s="112"/>
      <c r="G137" s="112"/>
      <c r="H137" s="266"/>
      <c r="I137" s="112"/>
      <c r="J137" s="112"/>
      <c r="K137" s="112"/>
      <c r="L137" s="112"/>
      <c r="M137" s="112"/>
      <c r="N137" s="112"/>
      <c r="O137" s="112"/>
      <c r="P137" s="112"/>
      <c r="Q137" s="112"/>
    </row>
    <row r="138" spans="1:17" ht="24" customHeight="1" x14ac:dyDescent="0.25">
      <c r="A138" s="112"/>
      <c r="B138" s="112"/>
      <c r="C138" s="112"/>
      <c r="D138" s="112"/>
      <c r="E138" s="112"/>
      <c r="F138" s="112"/>
      <c r="G138" s="112"/>
      <c r="H138" s="266"/>
      <c r="I138" s="112"/>
      <c r="J138" s="112"/>
      <c r="K138" s="112"/>
      <c r="L138" s="112"/>
      <c r="M138" s="112"/>
      <c r="N138" s="112"/>
      <c r="O138" s="112"/>
      <c r="P138" s="112"/>
      <c r="Q138" s="112"/>
    </row>
    <row r="139" spans="1:17" ht="24" customHeight="1" x14ac:dyDescent="0.25">
      <c r="A139" s="112"/>
      <c r="B139" s="112"/>
      <c r="C139" s="112"/>
      <c r="D139" s="112"/>
      <c r="E139" s="112"/>
      <c r="F139" s="112"/>
      <c r="G139" s="112"/>
      <c r="H139" s="266"/>
      <c r="I139" s="112"/>
      <c r="J139" s="112"/>
      <c r="K139" s="112"/>
      <c r="L139" s="112"/>
      <c r="M139" s="112"/>
      <c r="N139" s="112"/>
      <c r="O139" s="112"/>
      <c r="P139" s="112"/>
      <c r="Q139" s="112"/>
    </row>
    <row r="140" spans="1:17" ht="24" customHeight="1" x14ac:dyDescent="0.25">
      <c r="A140" s="112"/>
      <c r="B140" s="112"/>
      <c r="C140" s="112"/>
      <c r="D140" s="112"/>
      <c r="E140" s="112"/>
      <c r="F140" s="112"/>
      <c r="G140" s="112"/>
      <c r="H140" s="266"/>
      <c r="I140" s="112"/>
      <c r="J140" s="112"/>
      <c r="K140" s="112"/>
      <c r="L140" s="112"/>
      <c r="M140" s="112"/>
      <c r="N140" s="112"/>
      <c r="O140" s="112"/>
      <c r="P140" s="112"/>
      <c r="Q140" s="112"/>
    </row>
    <row r="141" spans="1:17" ht="24" customHeight="1" x14ac:dyDescent="0.25">
      <c r="A141" s="112"/>
      <c r="B141" s="112"/>
      <c r="C141" s="112"/>
      <c r="D141" s="112"/>
      <c r="E141" s="112"/>
      <c r="F141" s="112"/>
      <c r="G141" s="112"/>
      <c r="H141" s="266"/>
      <c r="I141" s="112"/>
      <c r="J141" s="112"/>
      <c r="K141" s="112"/>
      <c r="L141" s="112"/>
      <c r="M141" s="112"/>
      <c r="N141" s="112"/>
      <c r="O141" s="112"/>
      <c r="P141" s="112"/>
      <c r="Q141" s="112"/>
    </row>
    <row r="142" spans="1:17" ht="24" customHeight="1" x14ac:dyDescent="0.25">
      <c r="A142" s="112"/>
      <c r="B142" s="112"/>
      <c r="C142" s="112"/>
      <c r="D142" s="112"/>
      <c r="E142" s="112"/>
      <c r="F142" s="112"/>
      <c r="G142" s="112"/>
      <c r="H142" s="266"/>
      <c r="I142" s="112"/>
      <c r="J142" s="112"/>
      <c r="K142" s="112"/>
      <c r="L142" s="112"/>
      <c r="M142" s="112"/>
      <c r="N142" s="112"/>
      <c r="O142" s="112"/>
      <c r="P142" s="112"/>
      <c r="Q142" s="112"/>
    </row>
    <row r="143" spans="1:17" ht="24" customHeight="1" x14ac:dyDescent="0.25">
      <c r="A143" s="112"/>
      <c r="B143" s="112"/>
      <c r="C143" s="112"/>
      <c r="D143" s="112"/>
      <c r="E143" s="112"/>
      <c r="F143" s="112"/>
      <c r="G143" s="112"/>
      <c r="H143" s="266"/>
      <c r="I143" s="112"/>
      <c r="J143" s="112"/>
      <c r="K143" s="112"/>
      <c r="L143" s="112"/>
      <c r="M143" s="112"/>
      <c r="N143" s="112"/>
      <c r="O143" s="112"/>
      <c r="P143" s="112"/>
      <c r="Q143" s="112"/>
    </row>
    <row r="144" spans="1:17" ht="24" customHeight="1" x14ac:dyDescent="0.25">
      <c r="A144" s="112"/>
      <c r="B144" s="112"/>
      <c r="C144" s="112"/>
      <c r="D144" s="112"/>
      <c r="E144" s="112"/>
      <c r="F144" s="112"/>
      <c r="G144" s="112"/>
      <c r="H144" s="266"/>
      <c r="I144" s="112"/>
      <c r="J144" s="112"/>
      <c r="K144" s="112"/>
      <c r="L144" s="112"/>
      <c r="M144" s="112"/>
      <c r="N144" s="112"/>
      <c r="O144" s="112"/>
      <c r="P144" s="112"/>
      <c r="Q144" s="112"/>
    </row>
    <row r="145" spans="1:17" ht="24" customHeight="1" x14ac:dyDescent="0.25">
      <c r="A145" s="112"/>
      <c r="B145" s="112"/>
      <c r="C145" s="112"/>
      <c r="D145" s="112"/>
      <c r="E145" s="112"/>
      <c r="F145" s="112"/>
      <c r="G145" s="112"/>
      <c r="H145" s="266"/>
      <c r="I145" s="112"/>
      <c r="J145" s="112"/>
      <c r="K145" s="112"/>
      <c r="L145" s="112"/>
      <c r="M145" s="112"/>
      <c r="N145" s="112"/>
      <c r="O145" s="112"/>
      <c r="P145" s="112"/>
      <c r="Q145" s="112"/>
    </row>
    <row r="146" spans="1:17" ht="24" customHeight="1" x14ac:dyDescent="0.25">
      <c r="A146" s="112"/>
      <c r="B146" s="112"/>
      <c r="C146" s="112"/>
      <c r="D146" s="112"/>
      <c r="E146" s="112"/>
      <c r="F146" s="112"/>
      <c r="G146" s="112"/>
      <c r="H146" s="266"/>
      <c r="I146" s="112"/>
      <c r="J146" s="112"/>
      <c r="K146" s="112"/>
      <c r="L146" s="112"/>
      <c r="M146" s="112"/>
      <c r="N146" s="112"/>
      <c r="O146" s="112"/>
      <c r="P146" s="112"/>
      <c r="Q146" s="112"/>
    </row>
    <row r="147" spans="1:17" ht="24" customHeight="1" x14ac:dyDescent="0.25">
      <c r="A147" s="112"/>
      <c r="B147" s="112"/>
      <c r="C147" s="112"/>
      <c r="D147" s="112"/>
      <c r="E147" s="112"/>
      <c r="F147" s="112"/>
      <c r="G147" s="112"/>
      <c r="H147" s="266"/>
      <c r="I147" s="112"/>
      <c r="J147" s="112"/>
      <c r="K147" s="112"/>
      <c r="L147" s="112"/>
      <c r="M147" s="112"/>
      <c r="N147" s="112"/>
      <c r="O147" s="112"/>
      <c r="P147" s="112"/>
      <c r="Q147" s="112"/>
    </row>
    <row r="148" spans="1:17" ht="24" customHeight="1" x14ac:dyDescent="0.25">
      <c r="A148" s="112"/>
      <c r="B148" s="112"/>
      <c r="C148" s="112"/>
      <c r="D148" s="112"/>
      <c r="E148" s="112"/>
      <c r="F148" s="112"/>
      <c r="G148" s="112"/>
      <c r="H148" s="266"/>
      <c r="I148" s="112"/>
      <c r="J148" s="112"/>
      <c r="K148" s="112"/>
      <c r="L148" s="112"/>
      <c r="M148" s="112"/>
      <c r="N148" s="112"/>
      <c r="O148" s="112"/>
      <c r="P148" s="112"/>
      <c r="Q148" s="112"/>
    </row>
    <row r="149" spans="1:17" ht="24" customHeight="1" x14ac:dyDescent="0.25">
      <c r="A149" s="112"/>
      <c r="B149" s="112"/>
      <c r="C149" s="112"/>
      <c r="D149" s="112"/>
      <c r="E149" s="112"/>
      <c r="F149" s="112"/>
      <c r="G149" s="112"/>
      <c r="H149" s="266"/>
      <c r="I149" s="112"/>
      <c r="J149" s="112"/>
      <c r="K149" s="112"/>
      <c r="L149" s="112"/>
      <c r="M149" s="112"/>
      <c r="N149" s="112"/>
      <c r="O149" s="112"/>
      <c r="P149" s="112"/>
      <c r="Q149" s="112"/>
    </row>
    <row r="150" spans="1:17" ht="24" customHeight="1" x14ac:dyDescent="0.25">
      <c r="A150" s="112"/>
      <c r="B150" s="112"/>
      <c r="C150" s="112"/>
      <c r="D150" s="112"/>
      <c r="E150" s="112"/>
      <c r="F150" s="112"/>
      <c r="G150" s="112"/>
      <c r="H150" s="266"/>
      <c r="I150" s="112"/>
      <c r="J150" s="112"/>
      <c r="K150" s="112"/>
      <c r="L150" s="112"/>
      <c r="M150" s="112"/>
      <c r="N150" s="112"/>
      <c r="O150" s="112"/>
      <c r="P150" s="112"/>
      <c r="Q150" s="112"/>
    </row>
    <row r="151" spans="1:17" ht="24" customHeight="1" x14ac:dyDescent="0.25">
      <c r="A151" s="112"/>
      <c r="B151" s="112"/>
      <c r="C151" s="112"/>
      <c r="D151" s="112"/>
      <c r="E151" s="112"/>
      <c r="F151" s="112"/>
      <c r="G151" s="112"/>
      <c r="H151" s="266"/>
      <c r="I151" s="112"/>
      <c r="J151" s="112"/>
      <c r="K151" s="112"/>
      <c r="L151" s="112"/>
      <c r="M151" s="112"/>
      <c r="N151" s="112"/>
      <c r="O151" s="112"/>
      <c r="P151" s="112"/>
      <c r="Q151" s="112"/>
    </row>
    <row r="152" spans="1:17" ht="24" customHeight="1" x14ac:dyDescent="0.25">
      <c r="A152" s="112"/>
      <c r="B152" s="112"/>
      <c r="C152" s="112"/>
      <c r="D152" s="112"/>
      <c r="E152" s="112"/>
      <c r="F152" s="112"/>
      <c r="G152" s="112"/>
      <c r="H152" s="266"/>
      <c r="I152" s="112"/>
      <c r="J152" s="112"/>
      <c r="K152" s="112"/>
      <c r="L152" s="112"/>
      <c r="M152" s="112"/>
      <c r="N152" s="112"/>
      <c r="O152" s="112"/>
      <c r="P152" s="112"/>
      <c r="Q152" s="112"/>
    </row>
    <row r="153" spans="1:17" ht="24" customHeight="1" x14ac:dyDescent="0.25">
      <c r="A153" s="112"/>
      <c r="B153" s="112"/>
      <c r="C153" s="112"/>
      <c r="D153" s="112"/>
      <c r="E153" s="112"/>
      <c r="F153" s="112"/>
      <c r="G153" s="112"/>
      <c r="H153" s="266"/>
      <c r="I153" s="112"/>
      <c r="J153" s="112"/>
      <c r="K153" s="112"/>
      <c r="L153" s="112"/>
      <c r="M153" s="112"/>
      <c r="N153" s="112"/>
      <c r="O153" s="112"/>
      <c r="P153" s="112"/>
      <c r="Q153" s="112"/>
    </row>
    <row r="154" spans="1:17" ht="24" customHeight="1" x14ac:dyDescent="0.25">
      <c r="A154" s="112"/>
      <c r="B154" s="112"/>
      <c r="C154" s="112"/>
      <c r="D154" s="112"/>
      <c r="E154" s="112"/>
      <c r="F154" s="112"/>
      <c r="G154" s="112"/>
      <c r="H154" s="266"/>
      <c r="I154" s="112"/>
      <c r="J154" s="112"/>
      <c r="K154" s="112"/>
      <c r="L154" s="112"/>
      <c r="M154" s="112"/>
      <c r="N154" s="112"/>
      <c r="O154" s="112"/>
      <c r="P154" s="112"/>
      <c r="Q154" s="112"/>
    </row>
    <row r="155" spans="1:17" ht="24" customHeight="1" x14ac:dyDescent="0.25">
      <c r="A155" s="112"/>
      <c r="B155" s="112"/>
      <c r="C155" s="112"/>
      <c r="D155" s="112"/>
      <c r="E155" s="112"/>
      <c r="F155" s="112"/>
      <c r="G155" s="112"/>
      <c r="H155" s="266"/>
      <c r="I155" s="112"/>
      <c r="J155" s="112"/>
      <c r="K155" s="112"/>
      <c r="L155" s="112"/>
      <c r="M155" s="112"/>
      <c r="N155" s="112"/>
      <c r="O155" s="112"/>
      <c r="P155" s="112"/>
      <c r="Q155" s="112"/>
    </row>
    <row r="156" spans="1:17" ht="24" customHeight="1" x14ac:dyDescent="0.25">
      <c r="A156" s="112"/>
      <c r="B156" s="112"/>
      <c r="C156" s="112"/>
      <c r="D156" s="112"/>
      <c r="E156" s="112"/>
      <c r="F156" s="112"/>
      <c r="G156" s="112"/>
      <c r="H156" s="266"/>
      <c r="I156" s="112"/>
      <c r="J156" s="112"/>
      <c r="K156" s="112"/>
      <c r="L156" s="112"/>
      <c r="M156" s="112"/>
      <c r="N156" s="112"/>
      <c r="O156" s="112"/>
      <c r="P156" s="112"/>
      <c r="Q156" s="112"/>
    </row>
    <row r="157" spans="1:17" ht="24" customHeight="1" x14ac:dyDescent="0.25">
      <c r="A157" s="112"/>
      <c r="B157" s="112"/>
      <c r="C157" s="112"/>
      <c r="D157" s="112"/>
      <c r="E157" s="112"/>
      <c r="F157" s="112"/>
      <c r="G157" s="112"/>
      <c r="H157" s="266"/>
      <c r="I157" s="112"/>
      <c r="J157" s="112"/>
      <c r="K157" s="112"/>
      <c r="L157" s="112"/>
      <c r="M157" s="112"/>
      <c r="N157" s="112"/>
      <c r="O157" s="112"/>
      <c r="P157" s="112"/>
      <c r="Q157" s="112"/>
    </row>
    <row r="158" spans="1:17" ht="24" customHeight="1" x14ac:dyDescent="0.25">
      <c r="A158" s="112"/>
      <c r="B158" s="112"/>
      <c r="C158" s="112"/>
      <c r="D158" s="112"/>
      <c r="E158" s="112"/>
      <c r="F158" s="112"/>
      <c r="G158" s="112"/>
      <c r="H158" s="266"/>
      <c r="I158" s="112"/>
      <c r="J158" s="112"/>
      <c r="K158" s="112"/>
      <c r="L158" s="112"/>
      <c r="M158" s="112"/>
      <c r="N158" s="112"/>
      <c r="O158" s="112"/>
      <c r="P158" s="112"/>
      <c r="Q158" s="112"/>
    </row>
    <row r="159" spans="1:17" ht="24" customHeight="1" x14ac:dyDescent="0.25">
      <c r="A159" s="112"/>
      <c r="B159" s="112"/>
      <c r="C159" s="112"/>
      <c r="D159" s="112"/>
      <c r="E159" s="112"/>
      <c r="F159" s="112"/>
      <c r="G159" s="112"/>
      <c r="H159" s="266"/>
      <c r="I159" s="112"/>
      <c r="J159" s="112"/>
      <c r="K159" s="112"/>
      <c r="L159" s="112"/>
      <c r="M159" s="112"/>
      <c r="N159" s="112"/>
      <c r="O159" s="112"/>
      <c r="P159" s="112"/>
      <c r="Q159" s="112"/>
    </row>
    <row r="160" spans="1:17" ht="24" customHeight="1" x14ac:dyDescent="0.25">
      <c r="A160" s="112"/>
      <c r="B160" s="112"/>
      <c r="C160" s="112"/>
      <c r="D160" s="112"/>
      <c r="E160" s="112"/>
      <c r="F160" s="112"/>
      <c r="G160" s="112"/>
      <c r="H160" s="266"/>
      <c r="I160" s="112"/>
      <c r="J160" s="112"/>
      <c r="K160" s="112"/>
      <c r="L160" s="112"/>
      <c r="M160" s="112"/>
      <c r="N160" s="112"/>
      <c r="O160" s="112"/>
      <c r="P160" s="112"/>
      <c r="Q160" s="112"/>
    </row>
    <row r="161" spans="1:17" ht="24" customHeight="1" x14ac:dyDescent="0.25">
      <c r="A161" s="112"/>
      <c r="B161" s="112"/>
      <c r="C161" s="112"/>
      <c r="D161" s="112"/>
      <c r="E161" s="112"/>
      <c r="F161" s="112"/>
      <c r="G161" s="112"/>
      <c r="H161" s="266"/>
      <c r="I161" s="112"/>
      <c r="J161" s="112"/>
      <c r="K161" s="112"/>
      <c r="L161" s="112"/>
      <c r="M161" s="112"/>
      <c r="N161" s="112"/>
      <c r="O161" s="112"/>
      <c r="P161" s="112"/>
      <c r="Q161" s="112"/>
    </row>
    <row r="162" spans="1:17" ht="24" customHeight="1" x14ac:dyDescent="0.25">
      <c r="A162" s="112"/>
      <c r="B162" s="112"/>
      <c r="C162" s="112"/>
      <c r="D162" s="112"/>
      <c r="E162" s="112"/>
      <c r="F162" s="112"/>
      <c r="G162" s="112"/>
      <c r="H162" s="266"/>
      <c r="I162" s="112"/>
      <c r="J162" s="112"/>
      <c r="K162" s="112"/>
      <c r="L162" s="112"/>
      <c r="M162" s="112"/>
      <c r="N162" s="112"/>
      <c r="O162" s="112"/>
      <c r="P162" s="112"/>
      <c r="Q162" s="112"/>
    </row>
    <row r="163" spans="1:17" ht="24" customHeight="1" x14ac:dyDescent="0.25">
      <c r="A163" s="112"/>
      <c r="B163" s="112"/>
      <c r="C163" s="112"/>
      <c r="D163" s="112"/>
      <c r="E163" s="112"/>
      <c r="F163" s="112"/>
      <c r="G163" s="112"/>
      <c r="H163" s="266"/>
      <c r="I163" s="112"/>
      <c r="J163" s="112"/>
      <c r="K163" s="112"/>
      <c r="L163" s="112"/>
      <c r="M163" s="112"/>
      <c r="N163" s="112"/>
      <c r="O163" s="112"/>
      <c r="P163" s="112"/>
      <c r="Q163" s="112"/>
    </row>
    <row r="164" spans="1:17" ht="24" customHeight="1" x14ac:dyDescent="0.25">
      <c r="A164" s="112"/>
      <c r="B164" s="112"/>
      <c r="C164" s="112"/>
      <c r="D164" s="112"/>
      <c r="E164" s="112"/>
      <c r="F164" s="112"/>
      <c r="G164" s="112"/>
      <c r="H164" s="266"/>
      <c r="I164" s="112"/>
      <c r="J164" s="112"/>
      <c r="K164" s="112"/>
      <c r="L164" s="112"/>
      <c r="M164" s="112"/>
      <c r="N164" s="112"/>
      <c r="O164" s="112"/>
      <c r="P164" s="112"/>
      <c r="Q164" s="112"/>
    </row>
    <row r="165" spans="1:17" ht="24" customHeight="1" x14ac:dyDescent="0.25">
      <c r="A165" s="112"/>
      <c r="B165" s="112"/>
      <c r="C165" s="112"/>
      <c r="D165" s="112"/>
      <c r="E165" s="112"/>
      <c r="F165" s="112"/>
      <c r="G165" s="112"/>
      <c r="H165" s="266"/>
      <c r="I165" s="112"/>
      <c r="J165" s="112"/>
      <c r="K165" s="112"/>
      <c r="L165" s="112"/>
      <c r="M165" s="112"/>
      <c r="N165" s="112"/>
      <c r="O165" s="112"/>
      <c r="P165" s="112"/>
      <c r="Q165" s="112"/>
    </row>
    <row r="166" spans="1:17" ht="24" customHeight="1" x14ac:dyDescent="0.25">
      <c r="A166" s="112"/>
      <c r="B166" s="112"/>
      <c r="C166" s="112"/>
      <c r="D166" s="112"/>
      <c r="E166" s="112"/>
      <c r="F166" s="112"/>
      <c r="G166" s="112"/>
      <c r="H166" s="266"/>
      <c r="I166" s="112"/>
      <c r="J166" s="112"/>
      <c r="K166" s="112"/>
      <c r="L166" s="112"/>
      <c r="M166" s="112"/>
      <c r="N166" s="112"/>
      <c r="O166" s="112"/>
      <c r="P166" s="112"/>
      <c r="Q166" s="112"/>
    </row>
    <row r="167" spans="1:17" ht="24" customHeight="1" x14ac:dyDescent="0.25">
      <c r="A167" s="112"/>
      <c r="B167" s="112"/>
      <c r="C167" s="112"/>
      <c r="D167" s="112"/>
      <c r="E167" s="112"/>
      <c r="F167" s="112"/>
      <c r="G167" s="112"/>
      <c r="H167" s="266"/>
      <c r="I167" s="112"/>
      <c r="J167" s="112"/>
      <c r="K167" s="112"/>
      <c r="L167" s="112"/>
      <c r="M167" s="112"/>
      <c r="N167" s="112"/>
      <c r="O167" s="112"/>
      <c r="P167" s="112"/>
      <c r="Q167" s="112"/>
    </row>
    <row r="168" spans="1:17" ht="24" customHeight="1" x14ac:dyDescent="0.25">
      <c r="A168" s="112"/>
      <c r="B168" s="112"/>
      <c r="C168" s="112"/>
      <c r="D168" s="112"/>
      <c r="E168" s="112"/>
      <c r="F168" s="112"/>
      <c r="G168" s="112"/>
      <c r="H168" s="266"/>
      <c r="I168" s="112"/>
      <c r="J168" s="112"/>
      <c r="K168" s="112"/>
      <c r="L168" s="112"/>
      <c r="M168" s="112"/>
      <c r="N168" s="112"/>
      <c r="O168" s="112"/>
      <c r="P168" s="112"/>
      <c r="Q168" s="112"/>
    </row>
    <row r="169" spans="1:17" ht="24" customHeight="1" x14ac:dyDescent="0.25">
      <c r="A169" s="112"/>
      <c r="B169" s="112"/>
      <c r="C169" s="112"/>
      <c r="D169" s="112"/>
      <c r="E169" s="112"/>
      <c r="F169" s="112"/>
      <c r="G169" s="112"/>
      <c r="H169" s="266"/>
      <c r="I169" s="112"/>
      <c r="J169" s="112"/>
      <c r="K169" s="112"/>
      <c r="L169" s="112"/>
      <c r="M169" s="112"/>
      <c r="N169" s="112"/>
      <c r="O169" s="112"/>
      <c r="P169" s="112"/>
      <c r="Q169" s="112"/>
    </row>
    <row r="170" spans="1:17" ht="24" customHeight="1" x14ac:dyDescent="0.25">
      <c r="A170" s="112"/>
      <c r="B170" s="112"/>
      <c r="C170" s="112"/>
      <c r="D170" s="112"/>
      <c r="E170" s="112"/>
      <c r="F170" s="112"/>
      <c r="G170" s="112"/>
      <c r="H170" s="266"/>
      <c r="I170" s="112"/>
      <c r="J170" s="112"/>
      <c r="K170" s="112"/>
      <c r="L170" s="112"/>
      <c r="M170" s="112"/>
      <c r="N170" s="112"/>
      <c r="O170" s="112"/>
      <c r="P170" s="112"/>
      <c r="Q170" s="112"/>
    </row>
    <row r="171" spans="1:17" ht="24" customHeight="1" x14ac:dyDescent="0.25">
      <c r="A171" s="112"/>
      <c r="B171" s="112"/>
      <c r="C171" s="112"/>
      <c r="D171" s="112"/>
      <c r="E171" s="112"/>
      <c r="F171" s="112"/>
      <c r="G171" s="112"/>
      <c r="H171" s="266"/>
      <c r="I171" s="112"/>
      <c r="J171" s="112"/>
      <c r="K171" s="112"/>
      <c r="L171" s="112"/>
      <c r="M171" s="112"/>
      <c r="N171" s="112"/>
      <c r="O171" s="112"/>
      <c r="P171" s="112"/>
      <c r="Q171" s="112"/>
    </row>
    <row r="172" spans="1:17" ht="24" customHeight="1" x14ac:dyDescent="0.25">
      <c r="A172" s="112"/>
      <c r="B172" s="112"/>
      <c r="C172" s="112"/>
      <c r="D172" s="112"/>
      <c r="E172" s="112"/>
      <c r="F172" s="112"/>
      <c r="G172" s="112"/>
      <c r="H172" s="266"/>
      <c r="I172" s="112"/>
      <c r="J172" s="112"/>
      <c r="K172" s="112"/>
      <c r="L172" s="112"/>
      <c r="M172" s="112"/>
      <c r="N172" s="112"/>
      <c r="O172" s="112"/>
      <c r="P172" s="112"/>
      <c r="Q172" s="112"/>
    </row>
    <row r="173" spans="1:17" ht="24" customHeight="1" x14ac:dyDescent="0.25">
      <c r="A173" s="112"/>
      <c r="B173" s="112"/>
      <c r="C173" s="112"/>
      <c r="D173" s="112"/>
      <c r="E173" s="112"/>
      <c r="F173" s="112"/>
      <c r="G173" s="112"/>
      <c r="H173" s="266"/>
      <c r="I173" s="112"/>
      <c r="J173" s="112"/>
      <c r="K173" s="112"/>
      <c r="L173" s="112"/>
      <c r="M173" s="112"/>
      <c r="N173" s="112"/>
      <c r="O173" s="112"/>
      <c r="P173" s="112"/>
      <c r="Q173" s="112"/>
    </row>
    <row r="174" spans="1:17" ht="24" customHeight="1" x14ac:dyDescent="0.25">
      <c r="A174" s="112"/>
      <c r="B174" s="112"/>
      <c r="C174" s="112"/>
      <c r="D174" s="112"/>
      <c r="E174" s="112"/>
      <c r="F174" s="112"/>
      <c r="G174" s="112"/>
      <c r="H174" s="266"/>
      <c r="I174" s="112"/>
      <c r="J174" s="112"/>
      <c r="K174" s="112"/>
      <c r="L174" s="112"/>
      <c r="M174" s="112"/>
      <c r="N174" s="112"/>
      <c r="O174" s="112"/>
      <c r="P174" s="112"/>
      <c r="Q174" s="112"/>
    </row>
    <row r="175" spans="1:17" ht="24" customHeight="1" x14ac:dyDescent="0.25">
      <c r="A175" s="112"/>
      <c r="B175" s="112"/>
      <c r="C175" s="112"/>
      <c r="D175" s="112"/>
      <c r="E175" s="112"/>
      <c r="F175" s="112"/>
      <c r="G175" s="112"/>
      <c r="H175" s="266"/>
      <c r="I175" s="112"/>
      <c r="J175" s="112"/>
      <c r="K175" s="112"/>
      <c r="L175" s="112"/>
      <c r="M175" s="112"/>
      <c r="N175" s="112"/>
      <c r="O175" s="112"/>
      <c r="P175" s="112"/>
      <c r="Q175" s="112"/>
    </row>
    <row r="176" spans="1:17" ht="24" customHeight="1" x14ac:dyDescent="0.25">
      <c r="A176" s="112"/>
      <c r="B176" s="112"/>
      <c r="C176" s="112"/>
      <c r="D176" s="112"/>
      <c r="E176" s="112"/>
      <c r="F176" s="112"/>
      <c r="G176" s="112"/>
      <c r="H176" s="266"/>
      <c r="I176" s="112"/>
      <c r="J176" s="112"/>
      <c r="K176" s="112"/>
      <c r="L176" s="112"/>
      <c r="M176" s="112"/>
      <c r="N176" s="112"/>
      <c r="O176" s="112"/>
      <c r="P176" s="112"/>
      <c r="Q176" s="112"/>
    </row>
    <row r="177" spans="1:17" ht="24" customHeight="1" x14ac:dyDescent="0.25">
      <c r="A177" s="112"/>
      <c r="B177" s="112"/>
      <c r="C177" s="112"/>
      <c r="D177" s="112"/>
      <c r="E177" s="112"/>
      <c r="F177" s="112"/>
      <c r="G177" s="112"/>
      <c r="H177" s="266"/>
      <c r="I177" s="112"/>
      <c r="J177" s="112"/>
      <c r="K177" s="112"/>
      <c r="L177" s="112"/>
      <c r="M177" s="112"/>
      <c r="N177" s="112"/>
      <c r="O177" s="112"/>
      <c r="P177" s="112"/>
      <c r="Q177" s="112"/>
    </row>
    <row r="178" spans="1:17" ht="24" customHeight="1" x14ac:dyDescent="0.25">
      <c r="A178" s="112"/>
      <c r="B178" s="112"/>
      <c r="C178" s="112"/>
      <c r="D178" s="112"/>
      <c r="E178" s="112"/>
      <c r="F178" s="112"/>
      <c r="G178" s="112"/>
      <c r="H178" s="266"/>
      <c r="I178" s="112"/>
      <c r="J178" s="112"/>
      <c r="K178" s="112"/>
      <c r="L178" s="112"/>
      <c r="M178" s="112"/>
      <c r="N178" s="112"/>
      <c r="O178" s="112"/>
      <c r="P178" s="112"/>
      <c r="Q178" s="112"/>
    </row>
    <row r="179" spans="1:17" ht="24" customHeight="1" x14ac:dyDescent="0.25">
      <c r="A179" s="112"/>
      <c r="B179" s="112"/>
      <c r="C179" s="112"/>
      <c r="D179" s="112"/>
      <c r="E179" s="112"/>
      <c r="F179" s="112"/>
      <c r="G179" s="112"/>
      <c r="H179" s="266"/>
      <c r="I179" s="112"/>
      <c r="J179" s="112"/>
      <c r="K179" s="112"/>
      <c r="L179" s="112"/>
      <c r="M179" s="112"/>
      <c r="N179" s="112"/>
      <c r="O179" s="112"/>
      <c r="P179" s="112"/>
      <c r="Q179" s="112"/>
    </row>
    <row r="180" spans="1:17" ht="24" customHeight="1" x14ac:dyDescent="0.25">
      <c r="A180" s="112"/>
      <c r="B180" s="112"/>
      <c r="C180" s="112"/>
      <c r="D180" s="112"/>
      <c r="E180" s="112"/>
      <c r="F180" s="112"/>
      <c r="G180" s="112"/>
      <c r="H180" s="266"/>
      <c r="I180" s="112"/>
      <c r="J180" s="112"/>
      <c r="K180" s="112"/>
      <c r="L180" s="112"/>
      <c r="M180" s="112"/>
      <c r="N180" s="112"/>
      <c r="O180" s="112"/>
      <c r="P180" s="112"/>
      <c r="Q180" s="112"/>
    </row>
    <row r="181" spans="1:17" ht="24" customHeight="1" x14ac:dyDescent="0.25">
      <c r="A181" s="112"/>
      <c r="B181" s="112"/>
      <c r="C181" s="112"/>
      <c r="D181" s="112"/>
      <c r="E181" s="112"/>
      <c r="F181" s="112"/>
      <c r="G181" s="112"/>
      <c r="H181" s="266"/>
      <c r="I181" s="112"/>
      <c r="J181" s="112"/>
      <c r="K181" s="112"/>
      <c r="L181" s="112"/>
      <c r="M181" s="112"/>
      <c r="N181" s="112"/>
      <c r="O181" s="112"/>
      <c r="P181" s="112"/>
      <c r="Q181" s="112"/>
    </row>
    <row r="182" spans="1:17" ht="24" customHeight="1" x14ac:dyDescent="0.25">
      <c r="A182" s="112"/>
      <c r="B182" s="112"/>
      <c r="C182" s="112"/>
      <c r="D182" s="112"/>
      <c r="E182" s="112"/>
      <c r="F182" s="112"/>
      <c r="G182" s="112"/>
      <c r="H182" s="266"/>
      <c r="I182" s="112"/>
      <c r="J182" s="112"/>
      <c r="K182" s="112"/>
      <c r="L182" s="112"/>
      <c r="M182" s="112"/>
      <c r="N182" s="112"/>
      <c r="O182" s="112"/>
      <c r="P182" s="112"/>
      <c r="Q182" s="112"/>
    </row>
    <row r="183" spans="1:17" ht="24" customHeight="1" x14ac:dyDescent="0.25">
      <c r="A183" s="112"/>
      <c r="B183" s="112"/>
      <c r="C183" s="112"/>
      <c r="D183" s="112"/>
      <c r="E183" s="112"/>
      <c r="F183" s="112"/>
      <c r="G183" s="112"/>
      <c r="H183" s="266"/>
      <c r="I183" s="112"/>
      <c r="J183" s="112"/>
      <c r="K183" s="112"/>
      <c r="L183" s="112"/>
      <c r="M183" s="112"/>
      <c r="N183" s="112"/>
      <c r="O183" s="112"/>
      <c r="P183" s="112"/>
      <c r="Q183" s="112"/>
    </row>
    <row r="184" spans="1:17" ht="24" customHeight="1" x14ac:dyDescent="0.25">
      <c r="A184" s="112"/>
      <c r="B184" s="112"/>
      <c r="C184" s="112"/>
      <c r="D184" s="112"/>
      <c r="E184" s="112"/>
      <c r="F184" s="112"/>
      <c r="G184" s="112"/>
      <c r="H184" s="266"/>
      <c r="I184" s="112"/>
      <c r="J184" s="112"/>
      <c r="K184" s="112"/>
      <c r="L184" s="112"/>
      <c r="M184" s="112"/>
      <c r="N184" s="112"/>
      <c r="O184" s="112"/>
      <c r="P184" s="112"/>
      <c r="Q184" s="112"/>
    </row>
    <row r="185" spans="1:17" ht="24" customHeight="1" x14ac:dyDescent="0.25">
      <c r="A185" s="112"/>
      <c r="B185" s="112"/>
      <c r="C185" s="112"/>
      <c r="D185" s="112"/>
      <c r="E185" s="112"/>
      <c r="F185" s="112"/>
      <c r="G185" s="112"/>
      <c r="H185" s="266"/>
      <c r="I185" s="112"/>
      <c r="J185" s="112"/>
      <c r="K185" s="112"/>
      <c r="L185" s="112"/>
      <c r="M185" s="112"/>
      <c r="N185" s="112"/>
      <c r="O185" s="112"/>
      <c r="P185" s="112"/>
      <c r="Q185" s="112"/>
    </row>
    <row r="186" spans="1:17" ht="24" customHeight="1" x14ac:dyDescent="0.25">
      <c r="A186" s="112"/>
      <c r="B186" s="112"/>
      <c r="C186" s="112"/>
      <c r="D186" s="112"/>
      <c r="E186" s="112"/>
      <c r="F186" s="112"/>
      <c r="G186" s="112"/>
      <c r="H186" s="266"/>
      <c r="I186" s="112"/>
      <c r="J186" s="112"/>
      <c r="K186" s="112"/>
      <c r="L186" s="112"/>
      <c r="M186" s="112"/>
      <c r="N186" s="112"/>
      <c r="O186" s="112"/>
      <c r="P186" s="112"/>
      <c r="Q186" s="112"/>
    </row>
    <row r="187" spans="1:17" ht="24" customHeight="1" x14ac:dyDescent="0.25">
      <c r="A187" s="112"/>
      <c r="B187" s="112"/>
      <c r="C187" s="112"/>
      <c r="D187" s="112"/>
      <c r="E187" s="112"/>
      <c r="F187" s="112"/>
      <c r="G187" s="112"/>
      <c r="H187" s="266"/>
      <c r="I187" s="112"/>
      <c r="J187" s="112"/>
      <c r="K187" s="112"/>
      <c r="L187" s="112"/>
      <c r="M187" s="112"/>
      <c r="N187" s="112"/>
      <c r="O187" s="112"/>
      <c r="P187" s="112"/>
      <c r="Q187" s="112"/>
    </row>
    <row r="188" spans="1:17" ht="24" customHeight="1" x14ac:dyDescent="0.25">
      <c r="A188" s="112"/>
      <c r="B188" s="112"/>
      <c r="C188" s="112"/>
      <c r="D188" s="112"/>
      <c r="E188" s="112"/>
      <c r="F188" s="112"/>
      <c r="G188" s="112"/>
      <c r="H188" s="266"/>
      <c r="I188" s="112"/>
      <c r="J188" s="112"/>
      <c r="K188" s="112"/>
      <c r="L188" s="112"/>
      <c r="M188" s="112"/>
      <c r="N188" s="112"/>
      <c r="O188" s="112"/>
      <c r="P188" s="112"/>
      <c r="Q188" s="112"/>
    </row>
    <row r="189" spans="1:17" ht="24" customHeight="1" x14ac:dyDescent="0.25">
      <c r="A189" s="112"/>
      <c r="B189" s="112"/>
      <c r="C189" s="112"/>
      <c r="D189" s="112"/>
      <c r="E189" s="112"/>
      <c r="F189" s="112"/>
      <c r="G189" s="112"/>
      <c r="H189" s="266"/>
      <c r="I189" s="112"/>
      <c r="J189" s="112"/>
      <c r="K189" s="112"/>
      <c r="L189" s="112"/>
      <c r="M189" s="112"/>
      <c r="N189" s="112"/>
      <c r="O189" s="112"/>
      <c r="P189" s="112"/>
      <c r="Q189" s="112"/>
    </row>
    <row r="190" spans="1:17" ht="24" customHeight="1" x14ac:dyDescent="0.25">
      <c r="A190" s="112"/>
      <c r="B190" s="112"/>
      <c r="C190" s="112"/>
      <c r="D190" s="112"/>
      <c r="E190" s="112"/>
      <c r="F190" s="112"/>
      <c r="G190" s="112"/>
      <c r="H190" s="266"/>
      <c r="I190" s="112"/>
      <c r="J190" s="112"/>
      <c r="K190" s="112"/>
      <c r="L190" s="112"/>
      <c r="M190" s="112"/>
      <c r="N190" s="112"/>
      <c r="O190" s="112"/>
      <c r="P190" s="112"/>
      <c r="Q190" s="112"/>
    </row>
    <row r="191" spans="1:17" ht="24" customHeight="1" x14ac:dyDescent="0.25">
      <c r="A191" s="112"/>
      <c r="B191" s="112"/>
      <c r="C191" s="112"/>
      <c r="D191" s="112"/>
      <c r="E191" s="112"/>
      <c r="F191" s="112"/>
      <c r="G191" s="112"/>
      <c r="H191" s="266"/>
      <c r="I191" s="112"/>
      <c r="J191" s="112"/>
      <c r="K191" s="112"/>
      <c r="L191" s="112"/>
      <c r="M191" s="112"/>
      <c r="N191" s="112"/>
      <c r="O191" s="112"/>
      <c r="P191" s="112"/>
      <c r="Q191" s="112"/>
    </row>
    <row r="192" spans="1:17" ht="24" customHeight="1" x14ac:dyDescent="0.25">
      <c r="A192" s="112"/>
      <c r="B192" s="112"/>
      <c r="C192" s="112"/>
      <c r="D192" s="112"/>
      <c r="E192" s="112"/>
      <c r="F192" s="112"/>
      <c r="G192" s="112"/>
      <c r="H192" s="266"/>
      <c r="I192" s="112"/>
      <c r="J192" s="112"/>
      <c r="K192" s="112"/>
      <c r="L192" s="112"/>
      <c r="M192" s="112"/>
      <c r="N192" s="112"/>
      <c r="O192" s="112"/>
      <c r="P192" s="112"/>
      <c r="Q192" s="112"/>
    </row>
    <row r="193" spans="1:17" ht="24" customHeight="1" x14ac:dyDescent="0.25">
      <c r="A193" s="112"/>
      <c r="B193" s="112"/>
      <c r="C193" s="112"/>
      <c r="D193" s="112"/>
      <c r="E193" s="112"/>
      <c r="F193" s="112"/>
      <c r="G193" s="112"/>
      <c r="H193" s="266"/>
      <c r="I193" s="112"/>
      <c r="J193" s="112"/>
      <c r="K193" s="112"/>
      <c r="L193" s="112"/>
      <c r="M193" s="112"/>
      <c r="N193" s="112"/>
      <c r="O193" s="112"/>
      <c r="P193" s="112"/>
      <c r="Q193" s="112"/>
    </row>
    <row r="194" spans="1:17" ht="24" customHeight="1" x14ac:dyDescent="0.25">
      <c r="A194" s="112"/>
      <c r="B194" s="112"/>
      <c r="C194" s="112"/>
      <c r="D194" s="112"/>
      <c r="E194" s="112"/>
      <c r="F194" s="112"/>
      <c r="G194" s="112"/>
      <c r="H194" s="266"/>
      <c r="I194" s="112"/>
      <c r="J194" s="112"/>
      <c r="K194" s="112"/>
      <c r="L194" s="112"/>
      <c r="M194" s="112"/>
      <c r="N194" s="112"/>
      <c r="O194" s="112"/>
      <c r="P194" s="112"/>
      <c r="Q194" s="112"/>
    </row>
    <row r="195" spans="1:17" ht="24" customHeight="1" x14ac:dyDescent="0.25">
      <c r="A195" s="112"/>
      <c r="B195" s="112"/>
      <c r="C195" s="112"/>
      <c r="D195" s="112"/>
      <c r="E195" s="112"/>
      <c r="F195" s="112"/>
      <c r="G195" s="112"/>
      <c r="H195" s="266"/>
      <c r="I195" s="112"/>
      <c r="J195" s="112"/>
      <c r="K195" s="112"/>
      <c r="L195" s="112"/>
      <c r="M195" s="112"/>
      <c r="N195" s="112"/>
      <c r="O195" s="112"/>
      <c r="P195" s="112"/>
      <c r="Q195" s="112"/>
    </row>
    <row r="196" spans="1:17" ht="24" customHeight="1" x14ac:dyDescent="0.25">
      <c r="A196" s="112"/>
      <c r="B196" s="112"/>
      <c r="C196" s="112"/>
      <c r="D196" s="112"/>
      <c r="E196" s="112"/>
      <c r="F196" s="112"/>
      <c r="G196" s="112"/>
      <c r="H196" s="266"/>
      <c r="I196" s="112"/>
      <c r="J196" s="112"/>
      <c r="K196" s="112"/>
      <c r="L196" s="112"/>
      <c r="M196" s="112"/>
      <c r="N196" s="112"/>
      <c r="O196" s="112"/>
      <c r="P196" s="112"/>
      <c r="Q196" s="112"/>
    </row>
    <row r="197" spans="1:17" ht="24" customHeight="1" x14ac:dyDescent="0.25">
      <c r="A197" s="112"/>
      <c r="B197" s="112"/>
      <c r="C197" s="112"/>
      <c r="D197" s="112"/>
      <c r="E197" s="112"/>
      <c r="F197" s="112"/>
      <c r="G197" s="112"/>
      <c r="H197" s="266"/>
      <c r="I197" s="112"/>
      <c r="J197" s="112"/>
      <c r="K197" s="112"/>
      <c r="L197" s="112"/>
      <c r="M197" s="112"/>
      <c r="N197" s="112"/>
      <c r="O197" s="112"/>
      <c r="P197" s="112"/>
      <c r="Q197" s="112"/>
    </row>
    <row r="198" spans="1:17" ht="24" customHeight="1" x14ac:dyDescent="0.25">
      <c r="A198" s="112"/>
      <c r="B198" s="112"/>
      <c r="C198" s="112"/>
      <c r="D198" s="112"/>
      <c r="E198" s="112"/>
      <c r="F198" s="112"/>
      <c r="G198" s="112"/>
      <c r="H198" s="266"/>
      <c r="I198" s="112"/>
      <c r="J198" s="112"/>
      <c r="K198" s="112"/>
      <c r="L198" s="112"/>
      <c r="M198" s="112"/>
      <c r="N198" s="112"/>
      <c r="O198" s="112"/>
      <c r="P198" s="112"/>
      <c r="Q198" s="112"/>
    </row>
    <row r="199" spans="1:17" ht="24" customHeight="1" x14ac:dyDescent="0.25">
      <c r="A199" s="112"/>
      <c r="B199" s="112"/>
      <c r="C199" s="112"/>
      <c r="D199" s="112"/>
      <c r="E199" s="112"/>
      <c r="F199" s="112"/>
      <c r="G199" s="112"/>
      <c r="H199" s="266"/>
      <c r="I199" s="112"/>
      <c r="J199" s="112"/>
      <c r="K199" s="112"/>
      <c r="L199" s="112"/>
      <c r="M199" s="112"/>
      <c r="N199" s="112"/>
      <c r="O199" s="112"/>
      <c r="P199" s="112"/>
      <c r="Q199" s="112"/>
    </row>
    <row r="200" spans="1:17" ht="24" customHeight="1" x14ac:dyDescent="0.25">
      <c r="A200" s="112"/>
      <c r="B200" s="112"/>
      <c r="C200" s="112"/>
      <c r="D200" s="112"/>
      <c r="E200" s="112"/>
      <c r="F200" s="112"/>
      <c r="G200" s="112"/>
      <c r="H200" s="266"/>
      <c r="I200" s="112"/>
      <c r="J200" s="112"/>
      <c r="K200" s="112"/>
      <c r="L200" s="112"/>
      <c r="M200" s="112"/>
      <c r="N200" s="112"/>
      <c r="O200" s="112"/>
      <c r="P200" s="112"/>
      <c r="Q200" s="112"/>
    </row>
    <row r="201" spans="1:17" ht="24" customHeight="1" x14ac:dyDescent="0.25">
      <c r="A201" s="112"/>
      <c r="B201" s="112"/>
      <c r="C201" s="112"/>
      <c r="D201" s="112"/>
      <c r="E201" s="112"/>
      <c r="F201" s="112"/>
      <c r="G201" s="112"/>
      <c r="H201" s="266"/>
      <c r="I201" s="112"/>
      <c r="J201" s="112"/>
      <c r="K201" s="112"/>
      <c r="L201" s="112"/>
      <c r="M201" s="112"/>
      <c r="N201" s="112"/>
      <c r="O201" s="112"/>
      <c r="P201" s="112"/>
      <c r="Q201" s="112"/>
    </row>
    <row r="202" spans="1:17" ht="24" customHeight="1" x14ac:dyDescent="0.25">
      <c r="A202" s="112"/>
      <c r="B202" s="112"/>
      <c r="C202" s="112"/>
      <c r="D202" s="112"/>
      <c r="E202" s="112"/>
      <c r="F202" s="112"/>
      <c r="G202" s="112"/>
      <c r="H202" s="266"/>
      <c r="I202" s="112"/>
      <c r="J202" s="112"/>
      <c r="K202" s="112"/>
      <c r="L202" s="112"/>
      <c r="M202" s="112"/>
      <c r="N202" s="112"/>
      <c r="O202" s="112"/>
      <c r="P202" s="112"/>
      <c r="Q202" s="112"/>
    </row>
    <row r="203" spans="1:17" ht="24" customHeight="1" x14ac:dyDescent="0.25">
      <c r="A203" s="112"/>
      <c r="B203" s="112"/>
      <c r="C203" s="112"/>
      <c r="D203" s="112"/>
      <c r="E203" s="112"/>
      <c r="F203" s="112"/>
      <c r="G203" s="112"/>
      <c r="H203" s="266"/>
      <c r="I203" s="112"/>
      <c r="J203" s="112"/>
      <c r="K203" s="112"/>
      <c r="L203" s="112"/>
      <c r="M203" s="112"/>
      <c r="N203" s="112"/>
      <c r="O203" s="112"/>
      <c r="P203" s="112"/>
      <c r="Q203" s="112"/>
    </row>
    <row r="204" spans="1:17" ht="24" customHeight="1" x14ac:dyDescent="0.25">
      <c r="A204" s="112"/>
      <c r="B204" s="112"/>
      <c r="C204" s="112"/>
      <c r="D204" s="112"/>
      <c r="E204" s="112"/>
      <c r="F204" s="112"/>
      <c r="G204" s="112"/>
      <c r="H204" s="266"/>
      <c r="I204" s="112"/>
      <c r="J204" s="112"/>
      <c r="K204" s="112"/>
      <c r="L204" s="112"/>
      <c r="M204" s="112"/>
      <c r="N204" s="112"/>
      <c r="O204" s="112"/>
      <c r="P204" s="112"/>
      <c r="Q204" s="112"/>
    </row>
    <row r="205" spans="1:17" ht="24" customHeight="1" x14ac:dyDescent="0.25">
      <c r="A205" s="112"/>
      <c r="B205" s="112"/>
      <c r="C205" s="112"/>
      <c r="D205" s="112"/>
      <c r="E205" s="112"/>
      <c r="F205" s="112"/>
      <c r="G205" s="112"/>
      <c r="H205" s="266"/>
      <c r="I205" s="112"/>
      <c r="J205" s="112"/>
      <c r="K205" s="112"/>
      <c r="L205" s="112"/>
      <c r="M205" s="112"/>
      <c r="N205" s="112"/>
      <c r="O205" s="112"/>
      <c r="P205" s="112"/>
      <c r="Q205" s="112"/>
    </row>
    <row r="206" spans="1:17" ht="24" customHeight="1" x14ac:dyDescent="0.25">
      <c r="A206" s="112"/>
      <c r="B206" s="112"/>
      <c r="C206" s="112"/>
      <c r="D206" s="112"/>
      <c r="E206" s="112"/>
      <c r="F206" s="112"/>
      <c r="G206" s="112"/>
      <c r="H206" s="266"/>
      <c r="I206" s="112"/>
      <c r="J206" s="112"/>
      <c r="K206" s="112"/>
      <c r="L206" s="112"/>
      <c r="M206" s="112"/>
      <c r="N206" s="112"/>
      <c r="O206" s="112"/>
      <c r="P206" s="112"/>
      <c r="Q206" s="112"/>
    </row>
    <row r="207" spans="1:17" ht="24" customHeight="1" x14ac:dyDescent="0.25">
      <c r="A207" s="112"/>
      <c r="B207" s="112"/>
      <c r="C207" s="112"/>
      <c r="D207" s="112"/>
      <c r="E207" s="112"/>
      <c r="F207" s="112"/>
      <c r="G207" s="112"/>
      <c r="H207" s="266"/>
      <c r="I207" s="112"/>
      <c r="J207" s="112"/>
      <c r="K207" s="112"/>
      <c r="L207" s="112"/>
      <c r="M207" s="112"/>
      <c r="N207" s="112"/>
      <c r="O207" s="112"/>
      <c r="P207" s="112"/>
      <c r="Q207" s="112"/>
    </row>
    <row r="208" spans="1:17" ht="24" customHeight="1" x14ac:dyDescent="0.25">
      <c r="A208" s="112"/>
      <c r="B208" s="112"/>
      <c r="C208" s="112"/>
      <c r="D208" s="112"/>
      <c r="E208" s="112"/>
      <c r="F208" s="112"/>
      <c r="G208" s="112"/>
      <c r="H208" s="266"/>
      <c r="I208" s="112"/>
      <c r="J208" s="112"/>
      <c r="K208" s="112"/>
      <c r="L208" s="112"/>
      <c r="M208" s="112"/>
      <c r="N208" s="112"/>
      <c r="O208" s="112"/>
      <c r="P208" s="112"/>
      <c r="Q208" s="112"/>
    </row>
    <row r="209" spans="1:17" ht="24" customHeight="1" x14ac:dyDescent="0.25">
      <c r="A209" s="112"/>
      <c r="B209" s="112"/>
      <c r="C209" s="112"/>
      <c r="D209" s="112"/>
      <c r="E209" s="112"/>
      <c r="F209" s="112"/>
      <c r="G209" s="112"/>
      <c r="H209" s="266"/>
      <c r="I209" s="112"/>
      <c r="J209" s="112"/>
      <c r="K209" s="112"/>
      <c r="L209" s="112"/>
      <c r="M209" s="112"/>
      <c r="N209" s="112"/>
      <c r="O209" s="112"/>
      <c r="P209" s="112"/>
      <c r="Q209" s="112"/>
    </row>
    <row r="210" spans="1:17" ht="24" customHeight="1" x14ac:dyDescent="0.25">
      <c r="A210" s="112"/>
      <c r="B210" s="112"/>
      <c r="C210" s="112"/>
      <c r="D210" s="112"/>
      <c r="E210" s="112"/>
      <c r="F210" s="112"/>
      <c r="G210" s="112"/>
      <c r="H210" s="266"/>
      <c r="I210" s="112"/>
      <c r="J210" s="112"/>
      <c r="K210" s="112"/>
      <c r="L210" s="112"/>
      <c r="M210" s="112"/>
      <c r="N210" s="112"/>
      <c r="O210" s="112"/>
      <c r="P210" s="112"/>
      <c r="Q210" s="112"/>
    </row>
    <row r="211" spans="1:17" ht="24" customHeight="1" x14ac:dyDescent="0.25">
      <c r="A211" s="112"/>
      <c r="B211" s="112"/>
      <c r="C211" s="112"/>
      <c r="D211" s="112"/>
      <c r="E211" s="112"/>
      <c r="F211" s="112"/>
      <c r="G211" s="112"/>
      <c r="H211" s="266"/>
      <c r="I211" s="112"/>
      <c r="J211" s="112"/>
      <c r="K211" s="112"/>
      <c r="L211" s="112"/>
      <c r="M211" s="112"/>
      <c r="N211" s="112"/>
      <c r="O211" s="112"/>
      <c r="P211" s="112"/>
      <c r="Q211" s="112"/>
    </row>
    <row r="212" spans="1:17" ht="24" customHeight="1" x14ac:dyDescent="0.25">
      <c r="A212" s="112"/>
      <c r="B212" s="112"/>
      <c r="C212" s="112"/>
      <c r="D212" s="112"/>
      <c r="E212" s="112"/>
      <c r="F212" s="112"/>
      <c r="G212" s="112"/>
      <c r="H212" s="266"/>
      <c r="I212" s="112"/>
      <c r="J212" s="112"/>
      <c r="K212" s="112"/>
      <c r="L212" s="112"/>
      <c r="M212" s="112"/>
      <c r="N212" s="112"/>
      <c r="O212" s="112"/>
      <c r="P212" s="112"/>
      <c r="Q212" s="112"/>
    </row>
    <row r="213" spans="1:17" ht="24" customHeight="1" x14ac:dyDescent="0.25">
      <c r="A213" s="112"/>
      <c r="B213" s="112"/>
      <c r="C213" s="112"/>
      <c r="D213" s="112"/>
      <c r="E213" s="112"/>
      <c r="F213" s="112"/>
      <c r="G213" s="112"/>
      <c r="H213" s="266"/>
      <c r="I213" s="112"/>
      <c r="J213" s="112"/>
      <c r="K213" s="112"/>
      <c r="L213" s="112"/>
      <c r="M213" s="112"/>
      <c r="N213" s="112"/>
      <c r="O213" s="112"/>
      <c r="P213" s="112"/>
      <c r="Q213" s="112"/>
    </row>
    <row r="214" spans="1:17" ht="24" customHeight="1" x14ac:dyDescent="0.25">
      <c r="A214" s="112"/>
      <c r="B214" s="112"/>
      <c r="C214" s="112"/>
      <c r="D214" s="112"/>
      <c r="E214" s="112"/>
      <c r="F214" s="112"/>
      <c r="G214" s="112"/>
      <c r="H214" s="266"/>
      <c r="I214" s="112"/>
      <c r="J214" s="112"/>
      <c r="K214" s="112"/>
      <c r="L214" s="112"/>
      <c r="M214" s="112"/>
      <c r="N214" s="112"/>
      <c r="O214" s="112"/>
      <c r="P214" s="112"/>
      <c r="Q214" s="112"/>
    </row>
    <row r="215" spans="1:17" ht="24" customHeight="1" x14ac:dyDescent="0.25">
      <c r="A215" s="112"/>
      <c r="B215" s="112"/>
      <c r="C215" s="112"/>
      <c r="D215" s="112"/>
      <c r="E215" s="112"/>
      <c r="F215" s="112"/>
      <c r="G215" s="112"/>
      <c r="H215" s="266"/>
      <c r="I215" s="112"/>
      <c r="J215" s="112"/>
      <c r="K215" s="112"/>
      <c r="L215" s="112"/>
      <c r="M215" s="112"/>
      <c r="N215" s="112"/>
      <c r="O215" s="112"/>
      <c r="P215" s="112"/>
      <c r="Q215" s="112"/>
    </row>
    <row r="216" spans="1:17" ht="24" customHeight="1" x14ac:dyDescent="0.25">
      <c r="A216" s="112"/>
      <c r="B216" s="112"/>
      <c r="C216" s="112"/>
      <c r="D216" s="112"/>
      <c r="E216" s="112"/>
      <c r="F216" s="112"/>
      <c r="G216" s="112"/>
      <c r="H216" s="266"/>
      <c r="I216" s="112"/>
      <c r="J216" s="112"/>
      <c r="K216" s="112"/>
      <c r="L216" s="112"/>
      <c r="M216" s="112"/>
      <c r="N216" s="112"/>
      <c r="O216" s="112"/>
      <c r="P216" s="112"/>
      <c r="Q216" s="112"/>
    </row>
    <row r="217" spans="1:17" ht="24" customHeight="1" x14ac:dyDescent="0.25">
      <c r="A217" s="112"/>
      <c r="B217" s="112"/>
      <c r="C217" s="112"/>
      <c r="D217" s="112"/>
      <c r="E217" s="112"/>
      <c r="F217" s="112"/>
      <c r="G217" s="112"/>
      <c r="H217" s="266"/>
      <c r="I217" s="112"/>
      <c r="J217" s="112"/>
      <c r="K217" s="112"/>
      <c r="L217" s="112"/>
      <c r="M217" s="112"/>
      <c r="N217" s="112"/>
      <c r="O217" s="112"/>
      <c r="P217" s="112"/>
      <c r="Q217" s="112"/>
    </row>
    <row r="218" spans="1:17" ht="24" customHeight="1" x14ac:dyDescent="0.25">
      <c r="A218" s="112"/>
      <c r="B218" s="112"/>
      <c r="C218" s="112"/>
      <c r="D218" s="112"/>
      <c r="E218" s="112"/>
      <c r="F218" s="112"/>
      <c r="G218" s="112"/>
      <c r="H218" s="266"/>
      <c r="I218" s="112"/>
      <c r="J218" s="112"/>
      <c r="K218" s="112"/>
      <c r="L218" s="112"/>
      <c r="M218" s="112"/>
      <c r="N218" s="112"/>
      <c r="O218" s="112"/>
      <c r="P218" s="112"/>
      <c r="Q218" s="112"/>
    </row>
    <row r="219" spans="1:17" ht="24" customHeight="1" x14ac:dyDescent="0.25">
      <c r="A219" s="112"/>
      <c r="B219" s="112"/>
      <c r="C219" s="112"/>
      <c r="D219" s="112"/>
      <c r="E219" s="112"/>
      <c r="F219" s="112"/>
      <c r="G219" s="112"/>
      <c r="H219" s="266"/>
      <c r="I219" s="112"/>
      <c r="J219" s="112"/>
      <c r="K219" s="112"/>
      <c r="L219" s="112"/>
      <c r="M219" s="112"/>
      <c r="N219" s="112"/>
      <c r="O219" s="112"/>
      <c r="P219" s="112"/>
      <c r="Q219" s="112"/>
    </row>
    <row r="220" spans="1:17" ht="24" customHeight="1" x14ac:dyDescent="0.25">
      <c r="A220" s="112"/>
      <c r="B220" s="112"/>
      <c r="C220" s="112"/>
      <c r="D220" s="112"/>
      <c r="E220" s="112"/>
      <c r="F220" s="112"/>
      <c r="G220" s="112"/>
      <c r="H220" s="266"/>
      <c r="I220" s="112"/>
      <c r="J220" s="112"/>
      <c r="K220" s="112"/>
      <c r="L220" s="112"/>
      <c r="M220" s="112"/>
      <c r="N220" s="112"/>
      <c r="O220" s="112"/>
      <c r="P220" s="112"/>
      <c r="Q220" s="112"/>
    </row>
    <row r="221" spans="1:17" ht="24" customHeight="1" x14ac:dyDescent="0.25">
      <c r="A221" s="112"/>
      <c r="B221" s="112"/>
      <c r="C221" s="112"/>
      <c r="D221" s="112"/>
      <c r="E221" s="112"/>
      <c r="F221" s="112"/>
      <c r="G221" s="112"/>
      <c r="H221" s="266"/>
      <c r="I221" s="112"/>
      <c r="J221" s="112"/>
      <c r="K221" s="112"/>
      <c r="L221" s="112"/>
      <c r="M221" s="112"/>
      <c r="N221" s="112"/>
      <c r="O221" s="112"/>
      <c r="P221" s="112"/>
      <c r="Q221" s="112"/>
    </row>
    <row r="222" spans="1:17" ht="24" customHeight="1" x14ac:dyDescent="0.25">
      <c r="A222" s="112"/>
      <c r="B222" s="112"/>
      <c r="C222" s="112"/>
      <c r="D222" s="112"/>
      <c r="E222" s="112"/>
      <c r="F222" s="112"/>
      <c r="G222" s="112"/>
      <c r="H222" s="266"/>
      <c r="I222" s="112"/>
      <c r="J222" s="112"/>
      <c r="K222" s="112"/>
      <c r="L222" s="112"/>
      <c r="M222" s="112"/>
      <c r="N222" s="112"/>
      <c r="O222" s="112"/>
      <c r="P222" s="112"/>
      <c r="Q222" s="112"/>
    </row>
    <row r="223" spans="1:17" ht="24" customHeight="1" x14ac:dyDescent="0.25">
      <c r="A223" s="112"/>
      <c r="B223" s="112"/>
      <c r="C223" s="112"/>
      <c r="D223" s="112"/>
      <c r="E223" s="112"/>
      <c r="F223" s="112"/>
      <c r="G223" s="112"/>
      <c r="H223" s="266"/>
      <c r="I223" s="112"/>
      <c r="J223" s="112"/>
      <c r="K223" s="112"/>
      <c r="L223" s="112"/>
      <c r="M223" s="112"/>
      <c r="N223" s="112"/>
      <c r="O223" s="112"/>
      <c r="P223" s="112"/>
      <c r="Q223" s="112"/>
    </row>
    <row r="224" spans="1:17" ht="24" customHeight="1" x14ac:dyDescent="0.25">
      <c r="A224" s="112"/>
      <c r="B224" s="112"/>
      <c r="C224" s="112"/>
      <c r="D224" s="112"/>
      <c r="E224" s="112"/>
      <c r="F224" s="112"/>
      <c r="G224" s="112"/>
      <c r="H224" s="266"/>
      <c r="I224" s="112"/>
      <c r="J224" s="112"/>
      <c r="K224" s="112"/>
      <c r="L224" s="112"/>
      <c r="M224" s="112"/>
      <c r="N224" s="112"/>
      <c r="O224" s="112"/>
      <c r="P224" s="112"/>
      <c r="Q224" s="112"/>
    </row>
    <row r="225" spans="1:17" ht="24" customHeight="1" x14ac:dyDescent="0.25">
      <c r="A225" s="112"/>
      <c r="B225" s="112"/>
      <c r="C225" s="112"/>
      <c r="D225" s="112"/>
      <c r="E225" s="112"/>
      <c r="F225" s="112"/>
      <c r="G225" s="112"/>
      <c r="H225" s="266"/>
      <c r="I225" s="112"/>
      <c r="J225" s="112"/>
      <c r="K225" s="112"/>
      <c r="L225" s="112"/>
      <c r="M225" s="112"/>
      <c r="N225" s="112"/>
      <c r="O225" s="112"/>
      <c r="P225" s="112"/>
      <c r="Q225" s="112"/>
    </row>
    <row r="226" spans="1:17" ht="24" customHeight="1" x14ac:dyDescent="0.25">
      <c r="A226" s="112"/>
      <c r="B226" s="112"/>
      <c r="C226" s="112"/>
      <c r="D226" s="112"/>
      <c r="E226" s="112"/>
      <c r="F226" s="112"/>
      <c r="G226" s="112"/>
      <c r="H226" s="266"/>
      <c r="I226" s="112"/>
      <c r="J226" s="112"/>
      <c r="K226" s="112"/>
      <c r="L226" s="112"/>
      <c r="M226" s="112"/>
      <c r="N226" s="112"/>
      <c r="O226" s="112"/>
      <c r="P226" s="112"/>
      <c r="Q226" s="112"/>
    </row>
    <row r="227" spans="1:17" ht="24" customHeight="1" x14ac:dyDescent="0.25">
      <c r="A227" s="112"/>
      <c r="B227" s="112"/>
      <c r="C227" s="112"/>
      <c r="D227" s="112"/>
      <c r="E227" s="112"/>
      <c r="F227" s="112"/>
      <c r="G227" s="112"/>
      <c r="H227" s="266"/>
      <c r="I227" s="112"/>
      <c r="J227" s="112"/>
      <c r="K227" s="112"/>
      <c r="L227" s="112"/>
      <c r="M227" s="112"/>
      <c r="N227" s="112"/>
      <c r="O227" s="112"/>
      <c r="P227" s="112"/>
      <c r="Q227" s="112"/>
    </row>
    <row r="228" spans="1:17" ht="24" customHeight="1" x14ac:dyDescent="0.25">
      <c r="A228" s="112"/>
      <c r="B228" s="112"/>
      <c r="C228" s="112"/>
      <c r="D228" s="112"/>
      <c r="E228" s="112"/>
      <c r="F228" s="112"/>
      <c r="G228" s="112"/>
      <c r="H228" s="266"/>
      <c r="I228" s="112"/>
      <c r="J228" s="112"/>
      <c r="K228" s="112"/>
      <c r="L228" s="112"/>
      <c r="M228" s="112"/>
      <c r="N228" s="112"/>
      <c r="O228" s="112"/>
      <c r="P228" s="112"/>
      <c r="Q228" s="112"/>
    </row>
    <row r="229" spans="1:17" ht="24" customHeight="1" x14ac:dyDescent="0.25">
      <c r="A229" s="112"/>
      <c r="B229" s="112"/>
      <c r="C229" s="112"/>
      <c r="D229" s="112"/>
      <c r="E229" s="112"/>
      <c r="F229" s="112"/>
      <c r="G229" s="112"/>
      <c r="H229" s="266"/>
      <c r="I229" s="112"/>
      <c r="J229" s="112"/>
      <c r="K229" s="112"/>
      <c r="L229" s="112"/>
      <c r="M229" s="112"/>
      <c r="N229" s="112"/>
      <c r="O229" s="112"/>
      <c r="P229" s="112"/>
      <c r="Q229" s="112"/>
    </row>
    <row r="230" spans="1:17" ht="24" customHeight="1" x14ac:dyDescent="0.25">
      <c r="A230" s="112"/>
      <c r="B230" s="112"/>
      <c r="C230" s="112"/>
      <c r="D230" s="112"/>
      <c r="E230" s="112"/>
      <c r="F230" s="112"/>
      <c r="G230" s="112"/>
      <c r="H230" s="266"/>
      <c r="I230" s="112"/>
      <c r="J230" s="112"/>
      <c r="K230" s="112"/>
      <c r="L230" s="112"/>
      <c r="M230" s="112"/>
      <c r="N230" s="112"/>
      <c r="O230" s="112"/>
      <c r="P230" s="112"/>
      <c r="Q230" s="112"/>
    </row>
    <row r="231" spans="1:17" ht="24" customHeight="1" x14ac:dyDescent="0.25">
      <c r="A231" s="112"/>
      <c r="B231" s="112"/>
      <c r="C231" s="112"/>
      <c r="D231" s="112"/>
      <c r="E231" s="112"/>
      <c r="F231" s="112"/>
      <c r="G231" s="112"/>
      <c r="H231" s="266"/>
      <c r="I231" s="112"/>
      <c r="J231" s="112"/>
      <c r="K231" s="112"/>
      <c r="L231" s="112"/>
      <c r="M231" s="112"/>
      <c r="N231" s="112"/>
      <c r="O231" s="112"/>
      <c r="P231" s="112"/>
      <c r="Q231" s="112"/>
    </row>
    <row r="232" spans="1:17" ht="24" customHeight="1" x14ac:dyDescent="0.25">
      <c r="A232" s="112"/>
      <c r="B232" s="112"/>
      <c r="C232" s="112"/>
      <c r="D232" s="112"/>
      <c r="E232" s="112"/>
      <c r="F232" s="112"/>
      <c r="G232" s="112"/>
      <c r="H232" s="266"/>
      <c r="I232" s="112"/>
      <c r="J232" s="112"/>
      <c r="K232" s="112"/>
      <c r="L232" s="112"/>
      <c r="M232" s="112"/>
      <c r="N232" s="112"/>
      <c r="O232" s="112"/>
      <c r="P232" s="112"/>
      <c r="Q232" s="112"/>
    </row>
    <row r="233" spans="1:17" ht="24" customHeight="1" x14ac:dyDescent="0.25">
      <c r="A233" s="112"/>
      <c r="B233" s="112"/>
      <c r="C233" s="112"/>
      <c r="D233" s="112"/>
      <c r="E233" s="112"/>
      <c r="F233" s="112"/>
      <c r="G233" s="112"/>
      <c r="H233" s="266"/>
      <c r="I233" s="112"/>
      <c r="J233" s="112"/>
      <c r="K233" s="112"/>
      <c r="L233" s="112"/>
      <c r="M233" s="112"/>
      <c r="N233" s="112"/>
      <c r="O233" s="112"/>
      <c r="P233" s="112"/>
      <c r="Q233" s="112"/>
    </row>
    <row r="234" spans="1:17" ht="24" customHeight="1" x14ac:dyDescent="0.25">
      <c r="A234" s="112"/>
      <c r="B234" s="112"/>
      <c r="C234" s="112"/>
      <c r="D234" s="112"/>
      <c r="E234" s="112"/>
      <c r="F234" s="112"/>
      <c r="G234" s="112"/>
      <c r="H234" s="266"/>
      <c r="I234" s="112"/>
      <c r="J234" s="112"/>
      <c r="K234" s="112"/>
      <c r="L234" s="112"/>
      <c r="M234" s="112"/>
      <c r="N234" s="112"/>
      <c r="O234" s="112"/>
      <c r="P234" s="112"/>
      <c r="Q234" s="112"/>
    </row>
    <row r="235" spans="1:17" ht="24" customHeight="1" x14ac:dyDescent="0.25">
      <c r="A235" s="112"/>
      <c r="B235" s="112"/>
      <c r="C235" s="112"/>
      <c r="D235" s="112"/>
      <c r="E235" s="112"/>
      <c r="F235" s="112"/>
      <c r="G235" s="112"/>
      <c r="H235" s="266"/>
      <c r="I235" s="112"/>
      <c r="J235" s="112"/>
      <c r="K235" s="112"/>
      <c r="L235" s="112"/>
      <c r="M235" s="112"/>
      <c r="N235" s="112"/>
      <c r="O235" s="112"/>
      <c r="P235" s="112"/>
      <c r="Q235" s="112"/>
    </row>
    <row r="236" spans="1:17" ht="24" customHeight="1" x14ac:dyDescent="0.25">
      <c r="A236" s="112"/>
      <c r="B236" s="112"/>
      <c r="C236" s="112"/>
      <c r="D236" s="112"/>
      <c r="E236" s="112"/>
      <c r="F236" s="112"/>
      <c r="G236" s="112"/>
      <c r="H236" s="266"/>
      <c r="I236" s="112"/>
      <c r="J236" s="112"/>
      <c r="K236" s="112"/>
      <c r="L236" s="112"/>
      <c r="M236" s="112"/>
      <c r="N236" s="112"/>
      <c r="O236" s="112"/>
      <c r="P236" s="112"/>
      <c r="Q236" s="112"/>
    </row>
    <row r="237" spans="1:17" ht="24" customHeight="1" x14ac:dyDescent="0.25">
      <c r="A237" s="112"/>
      <c r="B237" s="112"/>
      <c r="C237" s="112"/>
      <c r="D237" s="112"/>
      <c r="E237" s="112"/>
      <c r="F237" s="112"/>
      <c r="G237" s="112"/>
      <c r="H237" s="266"/>
      <c r="I237" s="112"/>
      <c r="J237" s="112"/>
      <c r="K237" s="112"/>
      <c r="L237" s="112"/>
      <c r="M237" s="112"/>
      <c r="N237" s="112"/>
      <c r="O237" s="112"/>
      <c r="P237" s="112"/>
      <c r="Q237" s="112"/>
    </row>
    <row r="238" spans="1:17" ht="24" customHeight="1" x14ac:dyDescent="0.25">
      <c r="A238" s="112"/>
      <c r="B238" s="112"/>
      <c r="C238" s="112"/>
      <c r="D238" s="112"/>
      <c r="E238" s="112"/>
      <c r="F238" s="112"/>
      <c r="G238" s="112"/>
      <c r="H238" s="266"/>
      <c r="I238" s="112"/>
      <c r="J238" s="112"/>
      <c r="K238" s="112"/>
      <c r="L238" s="112"/>
      <c r="M238" s="112"/>
      <c r="N238" s="112"/>
      <c r="O238" s="112"/>
      <c r="P238" s="112"/>
      <c r="Q238" s="112"/>
    </row>
    <row r="239" spans="1:17" ht="24" customHeight="1" x14ac:dyDescent="0.25">
      <c r="A239" s="112"/>
      <c r="B239" s="112"/>
      <c r="C239" s="112"/>
      <c r="D239" s="112"/>
      <c r="E239" s="112"/>
      <c r="F239" s="112"/>
      <c r="G239" s="112"/>
      <c r="H239" s="266"/>
      <c r="I239" s="112"/>
      <c r="J239" s="112"/>
      <c r="K239" s="112"/>
      <c r="L239" s="112"/>
      <c r="M239" s="112"/>
      <c r="N239" s="112"/>
      <c r="O239" s="112"/>
      <c r="P239" s="112"/>
      <c r="Q239" s="112"/>
    </row>
    <row r="240" spans="1:17" ht="24" customHeight="1" x14ac:dyDescent="0.25">
      <c r="A240" s="112"/>
      <c r="B240" s="112"/>
      <c r="C240" s="112"/>
      <c r="D240" s="112"/>
      <c r="E240" s="112"/>
      <c r="F240" s="112"/>
      <c r="G240" s="112"/>
      <c r="H240" s="266"/>
      <c r="I240" s="112"/>
      <c r="J240" s="112"/>
      <c r="K240" s="112"/>
      <c r="L240" s="112"/>
      <c r="M240" s="112"/>
      <c r="N240" s="112"/>
      <c r="O240" s="112"/>
      <c r="P240" s="112"/>
      <c r="Q240" s="112"/>
    </row>
    <row r="241" spans="1:17" ht="24" customHeight="1" x14ac:dyDescent="0.25">
      <c r="A241" s="112"/>
      <c r="B241" s="112"/>
      <c r="C241" s="112"/>
      <c r="D241" s="112"/>
      <c r="E241" s="112"/>
      <c r="F241" s="112"/>
      <c r="G241" s="112"/>
      <c r="H241" s="266"/>
      <c r="I241" s="112"/>
      <c r="J241" s="112"/>
      <c r="K241" s="112"/>
      <c r="L241" s="112"/>
      <c r="M241" s="112"/>
      <c r="N241" s="112"/>
      <c r="O241" s="112"/>
      <c r="P241" s="112"/>
      <c r="Q241" s="112"/>
    </row>
    <row r="242" spans="1:17" ht="24" customHeight="1" x14ac:dyDescent="0.25">
      <c r="A242" s="112"/>
      <c r="B242" s="112"/>
      <c r="C242" s="112"/>
      <c r="D242" s="112"/>
      <c r="E242" s="112"/>
      <c r="F242" s="112"/>
      <c r="G242" s="112"/>
      <c r="H242" s="266"/>
      <c r="I242" s="112"/>
      <c r="J242" s="112"/>
      <c r="K242" s="112"/>
      <c r="L242" s="112"/>
      <c r="M242" s="112"/>
      <c r="N242" s="112"/>
      <c r="O242" s="112"/>
      <c r="P242" s="112"/>
      <c r="Q242" s="112"/>
    </row>
    <row r="243" spans="1:17" ht="24" customHeight="1" x14ac:dyDescent="0.25">
      <c r="A243" s="112"/>
      <c r="B243" s="112"/>
      <c r="C243" s="112"/>
      <c r="D243" s="112"/>
      <c r="E243" s="112"/>
      <c r="F243" s="112"/>
      <c r="G243" s="112"/>
      <c r="H243" s="266"/>
      <c r="I243" s="112"/>
      <c r="J243" s="112"/>
      <c r="K243" s="112"/>
      <c r="L243" s="112"/>
      <c r="M243" s="112"/>
      <c r="N243" s="112"/>
      <c r="O243" s="112"/>
      <c r="P243" s="112"/>
      <c r="Q243" s="112"/>
    </row>
    <row r="244" spans="1:17" ht="24" customHeight="1" x14ac:dyDescent="0.25">
      <c r="A244" s="112"/>
      <c r="B244" s="112"/>
      <c r="C244" s="112"/>
      <c r="D244" s="112"/>
      <c r="E244" s="112"/>
      <c r="F244" s="112"/>
      <c r="G244" s="112"/>
      <c r="H244" s="266"/>
      <c r="I244" s="112"/>
      <c r="J244" s="112"/>
      <c r="K244" s="112"/>
      <c r="L244" s="112"/>
      <c r="M244" s="112"/>
      <c r="N244" s="112"/>
      <c r="O244" s="112"/>
      <c r="P244" s="112"/>
      <c r="Q244" s="112"/>
    </row>
    <row r="245" spans="1:17" ht="24" customHeight="1" x14ac:dyDescent="0.25">
      <c r="A245" s="112"/>
      <c r="B245" s="112"/>
      <c r="C245" s="112"/>
      <c r="D245" s="112"/>
      <c r="E245" s="112"/>
      <c r="F245" s="112"/>
      <c r="G245" s="112"/>
      <c r="H245" s="266"/>
      <c r="I245" s="112"/>
      <c r="J245" s="112"/>
      <c r="K245" s="112"/>
      <c r="L245" s="112"/>
      <c r="M245" s="112"/>
      <c r="N245" s="112"/>
      <c r="O245" s="112"/>
      <c r="P245" s="112"/>
      <c r="Q245" s="112"/>
    </row>
    <row r="246" spans="1:17" ht="24" customHeight="1" x14ac:dyDescent="0.25">
      <c r="A246" s="112"/>
      <c r="B246" s="112"/>
      <c r="C246" s="112"/>
      <c r="D246" s="112"/>
      <c r="E246" s="112"/>
      <c r="F246" s="112"/>
      <c r="G246" s="112"/>
      <c r="H246" s="266"/>
      <c r="I246" s="112"/>
      <c r="J246" s="112"/>
      <c r="K246" s="112"/>
      <c r="L246" s="112"/>
      <c r="M246" s="112"/>
      <c r="N246" s="112"/>
      <c r="O246" s="112"/>
      <c r="P246" s="112"/>
      <c r="Q246" s="112"/>
    </row>
    <row r="247" spans="1:17" ht="24" customHeight="1" x14ac:dyDescent="0.25">
      <c r="A247" s="112"/>
      <c r="B247" s="112"/>
      <c r="C247" s="112"/>
      <c r="D247" s="112"/>
      <c r="E247" s="112"/>
      <c r="F247" s="112"/>
      <c r="G247" s="112"/>
      <c r="H247" s="266"/>
      <c r="I247" s="112"/>
      <c r="J247" s="112"/>
      <c r="K247" s="112"/>
      <c r="L247" s="112"/>
      <c r="M247" s="112"/>
      <c r="N247" s="112"/>
      <c r="O247" s="112"/>
      <c r="P247" s="112"/>
      <c r="Q247" s="112"/>
    </row>
    <row r="248" spans="1:17" ht="24" customHeight="1" x14ac:dyDescent="0.25">
      <c r="A248" s="112"/>
      <c r="B248" s="112"/>
      <c r="C248" s="112"/>
      <c r="D248" s="112"/>
      <c r="E248" s="112"/>
      <c r="F248" s="112"/>
      <c r="G248" s="112"/>
      <c r="H248" s="266"/>
      <c r="I248" s="112"/>
      <c r="J248" s="112"/>
      <c r="K248" s="112"/>
      <c r="L248" s="112"/>
      <c r="M248" s="112"/>
      <c r="N248" s="112"/>
      <c r="O248" s="112"/>
      <c r="P248" s="112"/>
      <c r="Q248" s="112"/>
    </row>
    <row r="249" spans="1:17" ht="24" customHeight="1" x14ac:dyDescent="0.25">
      <c r="A249" s="112"/>
      <c r="B249" s="112"/>
      <c r="C249" s="112"/>
      <c r="D249" s="112"/>
      <c r="E249" s="112"/>
      <c r="F249" s="112"/>
      <c r="G249" s="112"/>
      <c r="H249" s="266"/>
      <c r="I249" s="112"/>
      <c r="J249" s="112"/>
      <c r="K249" s="112"/>
      <c r="L249" s="112"/>
      <c r="M249" s="112"/>
      <c r="N249" s="112"/>
      <c r="O249" s="112"/>
      <c r="P249" s="112"/>
      <c r="Q249" s="112"/>
    </row>
    <row r="250" spans="1:17" ht="24" customHeight="1" x14ac:dyDescent="0.25">
      <c r="A250" s="112"/>
      <c r="B250" s="112"/>
      <c r="C250" s="112"/>
      <c r="D250" s="112"/>
      <c r="E250" s="112"/>
      <c r="F250" s="112"/>
      <c r="G250" s="112"/>
      <c r="H250" s="266"/>
      <c r="I250" s="112"/>
      <c r="J250" s="112"/>
      <c r="K250" s="112"/>
      <c r="L250" s="112"/>
      <c r="M250" s="112"/>
      <c r="N250" s="112"/>
      <c r="O250" s="112"/>
      <c r="P250" s="112"/>
      <c r="Q250" s="112"/>
    </row>
    <row r="251" spans="1:17" ht="24" customHeight="1" x14ac:dyDescent="0.25">
      <c r="A251" s="112"/>
      <c r="B251" s="112"/>
      <c r="C251" s="112"/>
      <c r="D251" s="112"/>
      <c r="E251" s="112"/>
      <c r="F251" s="112"/>
      <c r="G251" s="112"/>
      <c r="H251" s="266"/>
      <c r="I251" s="112"/>
      <c r="J251" s="112"/>
      <c r="K251" s="112"/>
      <c r="L251" s="112"/>
      <c r="M251" s="112"/>
      <c r="N251" s="112"/>
      <c r="O251" s="112"/>
      <c r="P251" s="112"/>
      <c r="Q251" s="112"/>
    </row>
    <row r="252" spans="1:17" ht="24" customHeight="1" x14ac:dyDescent="0.25">
      <c r="A252" s="112"/>
      <c r="B252" s="112"/>
      <c r="C252" s="112"/>
      <c r="D252" s="112"/>
      <c r="E252" s="112"/>
      <c r="F252" s="112"/>
      <c r="G252" s="112"/>
      <c r="H252" s="266"/>
      <c r="I252" s="112"/>
      <c r="J252" s="112"/>
      <c r="K252" s="112"/>
      <c r="L252" s="112"/>
      <c r="M252" s="112"/>
      <c r="N252" s="112"/>
      <c r="O252" s="112"/>
      <c r="P252" s="112"/>
      <c r="Q252" s="112"/>
    </row>
    <row r="253" spans="1:17" ht="24" customHeight="1" x14ac:dyDescent="0.25">
      <c r="A253" s="112"/>
      <c r="B253" s="112"/>
      <c r="C253" s="112"/>
      <c r="D253" s="112"/>
      <c r="E253" s="112"/>
      <c r="F253" s="112"/>
      <c r="G253" s="112"/>
      <c r="H253" s="266"/>
      <c r="I253" s="112"/>
      <c r="J253" s="112"/>
      <c r="K253" s="112"/>
      <c r="L253" s="112"/>
      <c r="M253" s="112"/>
      <c r="N253" s="112"/>
      <c r="O253" s="112"/>
      <c r="P253" s="112"/>
      <c r="Q253" s="112"/>
    </row>
    <row r="254" spans="1:17" ht="24" customHeight="1" x14ac:dyDescent="0.25">
      <c r="A254" s="112"/>
      <c r="B254" s="112"/>
      <c r="C254" s="112"/>
      <c r="D254" s="112"/>
      <c r="E254" s="112"/>
      <c r="F254" s="112"/>
      <c r="G254" s="112"/>
      <c r="H254" s="266"/>
      <c r="I254" s="112"/>
      <c r="J254" s="112"/>
      <c r="K254" s="112"/>
      <c r="L254" s="112"/>
      <c r="M254" s="112"/>
      <c r="N254" s="112"/>
      <c r="O254" s="112"/>
      <c r="P254" s="112"/>
      <c r="Q254" s="112"/>
    </row>
    <row r="255" spans="1:17" ht="24" customHeight="1" x14ac:dyDescent="0.25">
      <c r="A255" s="112"/>
      <c r="B255" s="112"/>
      <c r="C255" s="112"/>
      <c r="D255" s="112"/>
      <c r="E255" s="112"/>
      <c r="F255" s="112"/>
      <c r="G255" s="112"/>
      <c r="H255" s="266"/>
      <c r="I255" s="112"/>
      <c r="J255" s="112"/>
      <c r="K255" s="112"/>
      <c r="L255" s="112"/>
      <c r="M255" s="112"/>
      <c r="N255" s="112"/>
      <c r="O255" s="112"/>
      <c r="P255" s="112"/>
      <c r="Q255" s="112"/>
    </row>
    <row r="256" spans="1:17" ht="24" customHeight="1" x14ac:dyDescent="0.25">
      <c r="A256" s="112"/>
      <c r="B256" s="112"/>
      <c r="C256" s="112"/>
      <c r="D256" s="112"/>
      <c r="E256" s="112"/>
      <c r="F256" s="112"/>
      <c r="G256" s="112"/>
      <c r="H256" s="266"/>
      <c r="I256" s="112"/>
      <c r="J256" s="112"/>
      <c r="K256" s="112"/>
      <c r="L256" s="112"/>
      <c r="M256" s="112"/>
      <c r="N256" s="112"/>
      <c r="O256" s="112"/>
      <c r="P256" s="112"/>
      <c r="Q256" s="112"/>
    </row>
    <row r="257" spans="1:17" ht="24" customHeight="1" x14ac:dyDescent="0.25">
      <c r="A257" s="112"/>
      <c r="B257" s="112"/>
      <c r="C257" s="112"/>
      <c r="D257" s="112"/>
      <c r="E257" s="112"/>
      <c r="F257" s="112"/>
      <c r="G257" s="112"/>
      <c r="H257" s="266"/>
      <c r="I257" s="112"/>
      <c r="J257" s="112"/>
      <c r="K257" s="112"/>
      <c r="L257" s="112"/>
      <c r="M257" s="112"/>
      <c r="N257" s="112"/>
      <c r="O257" s="112"/>
      <c r="P257" s="112"/>
      <c r="Q257" s="112"/>
    </row>
    <row r="258" spans="1:17" ht="24" customHeight="1" x14ac:dyDescent="0.25">
      <c r="A258" s="112"/>
      <c r="B258" s="112"/>
      <c r="C258" s="112"/>
      <c r="D258" s="112"/>
      <c r="E258" s="112"/>
      <c r="F258" s="112"/>
      <c r="G258" s="112"/>
      <c r="H258" s="266"/>
      <c r="I258" s="112"/>
      <c r="J258" s="112"/>
      <c r="K258" s="112"/>
      <c r="L258" s="112"/>
      <c r="M258" s="112"/>
      <c r="N258" s="112"/>
      <c r="O258" s="112"/>
      <c r="P258" s="112"/>
      <c r="Q258" s="112"/>
    </row>
    <row r="259" spans="1:17" ht="24" customHeight="1" x14ac:dyDescent="0.25">
      <c r="A259" s="112"/>
      <c r="B259" s="112"/>
      <c r="C259" s="112"/>
      <c r="D259" s="112"/>
      <c r="E259" s="112"/>
      <c r="F259" s="112"/>
      <c r="G259" s="112"/>
      <c r="H259" s="266"/>
      <c r="I259" s="112"/>
      <c r="J259" s="112"/>
      <c r="K259" s="112"/>
      <c r="L259" s="112"/>
      <c r="M259" s="112"/>
      <c r="N259" s="112"/>
      <c r="O259" s="112"/>
      <c r="P259" s="112"/>
      <c r="Q259" s="112"/>
    </row>
    <row r="260" spans="1:17" ht="24" customHeight="1" x14ac:dyDescent="0.25">
      <c r="A260" s="112"/>
      <c r="B260" s="112"/>
      <c r="C260" s="112"/>
      <c r="D260" s="112"/>
      <c r="E260" s="112"/>
      <c r="F260" s="112"/>
      <c r="G260" s="112"/>
      <c r="H260" s="266"/>
      <c r="I260" s="112"/>
      <c r="J260" s="112"/>
      <c r="K260" s="112"/>
      <c r="L260" s="112"/>
      <c r="M260" s="112"/>
      <c r="N260" s="112"/>
      <c r="O260" s="112"/>
      <c r="P260" s="112"/>
      <c r="Q260" s="112"/>
    </row>
    <row r="261" spans="1:17" ht="24" customHeight="1" x14ac:dyDescent="0.25">
      <c r="A261" s="112"/>
      <c r="B261" s="112"/>
      <c r="C261" s="112"/>
      <c r="D261" s="112"/>
      <c r="E261" s="112"/>
      <c r="F261" s="112"/>
      <c r="G261" s="112"/>
      <c r="H261" s="266"/>
      <c r="I261" s="112"/>
      <c r="J261" s="112"/>
      <c r="K261" s="112"/>
      <c r="L261" s="112"/>
      <c r="M261" s="112"/>
      <c r="N261" s="112"/>
      <c r="O261" s="112"/>
      <c r="P261" s="112"/>
      <c r="Q261" s="112"/>
    </row>
    <row r="262" spans="1:17" ht="24" customHeight="1" x14ac:dyDescent="0.25">
      <c r="A262" s="112"/>
      <c r="B262" s="112"/>
      <c r="C262" s="112"/>
      <c r="D262" s="112"/>
      <c r="E262" s="112"/>
      <c r="F262" s="112"/>
      <c r="G262" s="112"/>
      <c r="H262" s="266"/>
      <c r="I262" s="112"/>
      <c r="J262" s="112"/>
      <c r="K262" s="112"/>
      <c r="L262" s="112"/>
      <c r="M262" s="112"/>
      <c r="N262" s="112"/>
      <c r="O262" s="112"/>
      <c r="P262" s="112"/>
      <c r="Q262" s="112"/>
    </row>
    <row r="263" spans="1:17" ht="24" customHeight="1" x14ac:dyDescent="0.25">
      <c r="A263" s="112"/>
      <c r="B263" s="112"/>
      <c r="C263" s="112"/>
      <c r="D263" s="112"/>
      <c r="E263" s="112"/>
      <c r="F263" s="112"/>
      <c r="G263" s="112"/>
      <c r="H263" s="266"/>
      <c r="I263" s="112"/>
      <c r="J263" s="112"/>
      <c r="K263" s="112"/>
      <c r="L263" s="112"/>
      <c r="M263" s="112"/>
      <c r="N263" s="112"/>
      <c r="O263" s="112"/>
      <c r="P263" s="112"/>
      <c r="Q263" s="112"/>
    </row>
    <row r="264" spans="1:17" ht="24" customHeight="1" x14ac:dyDescent="0.25">
      <c r="A264" s="112"/>
      <c r="B264" s="112"/>
      <c r="C264" s="112"/>
      <c r="D264" s="112"/>
      <c r="E264" s="112"/>
      <c r="F264" s="112"/>
      <c r="G264" s="112"/>
      <c r="H264" s="266"/>
      <c r="I264" s="112"/>
      <c r="J264" s="112"/>
      <c r="K264" s="112"/>
      <c r="L264" s="112"/>
      <c r="M264" s="112"/>
      <c r="N264" s="112"/>
      <c r="O264" s="112"/>
      <c r="P264" s="112"/>
      <c r="Q264" s="112"/>
    </row>
  </sheetData>
  <sheetProtection sheet="1" objects="1" scenarios="1" formatColumns="0" formatRows="0" insertColumns="0" insertRows="0"/>
  <mergeCells count="7">
    <mergeCell ref="A3:B3"/>
    <mergeCell ref="A31:B33"/>
    <mergeCell ref="A34:C34"/>
    <mergeCell ref="A28:B30"/>
    <mergeCell ref="A6:C6"/>
    <mergeCell ref="A7:B16"/>
    <mergeCell ref="A17:B27"/>
  </mergeCells>
  <dataValidations count="1">
    <dataValidation type="decimal" allowBlank="1" showInputMessage="1" showErrorMessage="1" sqref="D32:G32" xr:uid="{00000000-0002-0000-0C00-000000000000}">
      <formula1>0</formula1>
      <formula2>1</formula2>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2"/>
  <sheetViews>
    <sheetView workbookViewId="0">
      <selection activeCell="H32" sqref="H32"/>
    </sheetView>
  </sheetViews>
  <sheetFormatPr defaultRowHeight="15" x14ac:dyDescent="0.25"/>
  <cols>
    <col min="1" max="3" width="9.140625" style="343"/>
    <col min="4" max="4" width="78.140625" style="343" customWidth="1"/>
    <col min="5" max="5" width="31.140625" style="357" customWidth="1"/>
    <col min="6" max="16384" width="9.140625" style="343"/>
  </cols>
  <sheetData>
    <row r="1" spans="1:5" ht="15.75" thickBot="1" x14ac:dyDescent="0.3">
      <c r="A1" s="342"/>
      <c r="B1" s="342"/>
      <c r="C1" s="342"/>
      <c r="D1" s="342"/>
      <c r="E1" s="351"/>
    </row>
    <row r="2" spans="1:5" ht="15.75" thickBot="1" x14ac:dyDescent="0.3">
      <c r="A2" s="1325" t="s">
        <v>491</v>
      </c>
      <c r="B2" s="1326"/>
      <c r="C2" s="1326"/>
      <c r="D2" s="1326"/>
      <c r="E2" s="1327"/>
    </row>
    <row r="3" spans="1:5" x14ac:dyDescent="0.25">
      <c r="A3" s="1328" t="s">
        <v>200</v>
      </c>
      <c r="B3" s="1329"/>
      <c r="C3" s="1329"/>
      <c r="D3" s="1329"/>
      <c r="E3" s="352"/>
    </row>
    <row r="4" spans="1:5" x14ac:dyDescent="0.25">
      <c r="A4" s="1316" t="s">
        <v>76</v>
      </c>
      <c r="B4" s="1317"/>
      <c r="C4" s="1317"/>
      <c r="D4" s="1317"/>
      <c r="E4" s="353"/>
    </row>
    <row r="5" spans="1:5" x14ac:dyDescent="0.25">
      <c r="A5" s="1316" t="s">
        <v>257</v>
      </c>
      <c r="B5" s="1317"/>
      <c r="C5" s="1317"/>
      <c r="D5" s="1317"/>
      <c r="E5" s="354">
        <v>5.0000000000000001E-3</v>
      </c>
    </row>
    <row r="6" spans="1:5" x14ac:dyDescent="0.25">
      <c r="A6" s="1316" t="s">
        <v>256</v>
      </c>
      <c r="B6" s="1317"/>
      <c r="C6" s="1317"/>
      <c r="D6" s="1317"/>
      <c r="E6" s="354">
        <v>1.571</v>
      </c>
    </row>
    <row r="7" spans="1:5" x14ac:dyDescent="0.25">
      <c r="A7" s="1316" t="s">
        <v>77</v>
      </c>
      <c r="B7" s="1317"/>
      <c r="C7" s="1317"/>
      <c r="D7" s="1317"/>
      <c r="E7" s="354">
        <v>1E-3</v>
      </c>
    </row>
    <row r="8" spans="1:5" x14ac:dyDescent="0.25">
      <c r="A8" s="1316" t="s">
        <v>78</v>
      </c>
      <c r="B8" s="1317"/>
      <c r="C8" s="1317"/>
      <c r="D8" s="1317"/>
      <c r="E8" s="509">
        <f>E3*E4*E5*E6*E7</f>
        <v>0</v>
      </c>
    </row>
    <row r="9" spans="1:5" x14ac:dyDescent="0.25">
      <c r="A9" s="1330" t="s">
        <v>79</v>
      </c>
      <c r="B9" s="1331"/>
      <c r="C9" s="1331"/>
      <c r="D9" s="1332"/>
      <c r="E9" s="521">
        <f>E8*298</f>
        <v>0</v>
      </c>
    </row>
    <row r="10" spans="1:5" ht="15.75" thickBot="1" x14ac:dyDescent="0.3">
      <c r="A10" s="344"/>
      <c r="B10" s="345"/>
      <c r="C10" s="345"/>
      <c r="D10" s="345"/>
      <c r="E10" s="355"/>
    </row>
    <row r="11" spans="1:5" ht="15.75" thickBot="1" x14ac:dyDescent="0.3">
      <c r="A11" s="1333" t="s">
        <v>492</v>
      </c>
      <c r="B11" s="1334"/>
      <c r="C11" s="1334"/>
      <c r="D11" s="1334"/>
      <c r="E11" s="1335"/>
    </row>
    <row r="12" spans="1:5" x14ac:dyDescent="0.25">
      <c r="A12" s="1328" t="s">
        <v>73</v>
      </c>
      <c r="B12" s="1329"/>
      <c r="C12" s="1329"/>
      <c r="D12" s="1329"/>
      <c r="E12" s="352"/>
    </row>
    <row r="13" spans="1:5" x14ac:dyDescent="0.25">
      <c r="A13" s="346" t="s">
        <v>74</v>
      </c>
      <c r="B13" s="347"/>
      <c r="C13" s="347"/>
      <c r="D13" s="347"/>
      <c r="E13" s="353"/>
    </row>
    <row r="14" spans="1:5" x14ac:dyDescent="0.25">
      <c r="A14" s="1316" t="s">
        <v>80</v>
      </c>
      <c r="B14" s="1317"/>
      <c r="C14" s="1317"/>
      <c r="D14" s="1317"/>
      <c r="E14" s="356">
        <v>0.25</v>
      </c>
    </row>
    <row r="15" spans="1:5" x14ac:dyDescent="0.25">
      <c r="A15" s="1316" t="s">
        <v>81</v>
      </c>
      <c r="B15" s="1317"/>
      <c r="C15" s="1317"/>
      <c r="D15" s="1317"/>
      <c r="E15" s="356">
        <v>0.06</v>
      </c>
    </row>
    <row r="16" spans="1:5" x14ac:dyDescent="0.25">
      <c r="A16" s="1316" t="s">
        <v>75</v>
      </c>
      <c r="B16" s="1317"/>
      <c r="C16" s="1317"/>
      <c r="D16" s="1317"/>
      <c r="E16" s="356">
        <v>0</v>
      </c>
    </row>
    <row r="17" spans="1:5" x14ac:dyDescent="0.25">
      <c r="A17" s="1316" t="s">
        <v>72</v>
      </c>
      <c r="B17" s="1317"/>
      <c r="C17" s="1317"/>
      <c r="D17" s="1317"/>
      <c r="E17" s="356">
        <v>1E-3</v>
      </c>
    </row>
    <row r="18" spans="1:5" x14ac:dyDescent="0.25">
      <c r="A18" s="1316" t="s">
        <v>82</v>
      </c>
      <c r="B18" s="1317"/>
      <c r="C18" s="1317"/>
      <c r="D18" s="1317"/>
      <c r="E18" s="509">
        <f>E3*E12*E14*E16*E17</f>
        <v>0</v>
      </c>
    </row>
    <row r="19" spans="1:5" x14ac:dyDescent="0.25">
      <c r="A19" s="1316" t="s">
        <v>83</v>
      </c>
      <c r="B19" s="1317"/>
      <c r="C19" s="1317"/>
      <c r="D19" s="1317"/>
      <c r="E19" s="509">
        <f>E3*E13*E15*E16*E17</f>
        <v>0</v>
      </c>
    </row>
    <row r="20" spans="1:5" ht="15.75" x14ac:dyDescent="0.25">
      <c r="A20" s="1318" t="s">
        <v>79</v>
      </c>
      <c r="B20" s="1319"/>
      <c r="C20" s="1319"/>
      <c r="D20" s="1319"/>
      <c r="E20" s="510">
        <f>E19*25</f>
        <v>0</v>
      </c>
    </row>
    <row r="21" spans="1:5" ht="15.75" thickBot="1" x14ac:dyDescent="0.3">
      <c r="A21" s="1322"/>
      <c r="B21" s="1323"/>
      <c r="C21" s="1323"/>
      <c r="D21" s="1323"/>
      <c r="E21" s="1324"/>
    </row>
    <row r="22" spans="1:5" ht="16.5" thickBot="1" x14ac:dyDescent="0.3">
      <c r="A22" s="1320" t="s">
        <v>493</v>
      </c>
      <c r="B22" s="1321"/>
      <c r="C22" s="1321"/>
      <c r="D22" s="1321"/>
      <c r="E22" s="522">
        <f>SUM(E9,E20)</f>
        <v>0</v>
      </c>
    </row>
  </sheetData>
  <sheetProtection sheet="1" objects="1" scenarios="1" insertColumns="0" insertRows="0"/>
  <mergeCells count="19">
    <mergeCell ref="A16:D16"/>
    <mergeCell ref="A2:E2"/>
    <mergeCell ref="A3:D3"/>
    <mergeCell ref="A4:D4"/>
    <mergeCell ref="A5:D5"/>
    <mergeCell ref="A6:D6"/>
    <mergeCell ref="A7:D7"/>
    <mergeCell ref="A8:D8"/>
    <mergeCell ref="A9:D9"/>
    <mergeCell ref="A12:D12"/>
    <mergeCell ref="A14:D14"/>
    <mergeCell ref="A15:D15"/>
    <mergeCell ref="A11:E11"/>
    <mergeCell ref="A17:D17"/>
    <mergeCell ref="A18:D18"/>
    <mergeCell ref="A19:D19"/>
    <mergeCell ref="A20:D20"/>
    <mergeCell ref="A22:D22"/>
    <mergeCell ref="A21:E21"/>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U203"/>
  <sheetViews>
    <sheetView zoomScale="89" zoomScaleNormal="89" workbookViewId="0">
      <selection activeCell="L26" sqref="L26"/>
    </sheetView>
  </sheetViews>
  <sheetFormatPr defaultRowHeight="15" x14ac:dyDescent="0.25"/>
  <cols>
    <col min="1" max="1" width="13.140625" style="7" customWidth="1"/>
    <col min="2" max="2" width="20.42578125" style="7" customWidth="1"/>
    <col min="3" max="9" width="9.140625" style="7"/>
    <col min="10" max="10" width="13.140625" style="7" customWidth="1"/>
    <col min="11" max="11" width="9.140625" style="7"/>
    <col min="12" max="12" width="13.5703125" style="7" customWidth="1"/>
    <col min="13" max="13" width="13.7109375" style="7" customWidth="1"/>
    <col min="14" max="14" width="12.5703125" style="7" customWidth="1"/>
    <col min="15" max="15" width="12" style="7" customWidth="1"/>
    <col min="16" max="16384" width="9.140625" style="7"/>
  </cols>
  <sheetData>
    <row r="2" spans="1:47" x14ac:dyDescent="0.2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row>
    <row r="3" spans="1:47" x14ac:dyDescent="0.25">
      <c r="A3" s="1342" t="s">
        <v>201</v>
      </c>
      <c r="B3" s="61" t="s">
        <v>123</v>
      </c>
      <c r="C3" s="1336" t="s">
        <v>56</v>
      </c>
      <c r="D3" s="1337"/>
      <c r="E3" s="1337"/>
      <c r="F3" s="1337"/>
      <c r="G3" s="1337"/>
      <c r="H3" s="1338"/>
      <c r="I3" s="1344" t="s">
        <v>57</v>
      </c>
      <c r="J3" s="1344" t="s">
        <v>58</v>
      </c>
      <c r="K3" s="1344" t="s">
        <v>59</v>
      </c>
      <c r="L3" s="1344" t="s">
        <v>60</v>
      </c>
      <c r="M3" s="1336" t="s">
        <v>51</v>
      </c>
      <c r="N3" s="1337"/>
      <c r="O3" s="1338"/>
      <c r="P3" s="1339" t="s">
        <v>494</v>
      </c>
      <c r="Q3" s="1340"/>
      <c r="R3" s="1340"/>
      <c r="S3" s="1341" t="s">
        <v>61</v>
      </c>
      <c r="T3" s="1341"/>
      <c r="U3" s="1341"/>
      <c r="V3" s="1341"/>
      <c r="W3" s="60"/>
      <c r="X3" s="60"/>
      <c r="Y3" s="60"/>
      <c r="Z3" s="60"/>
      <c r="AA3" s="60"/>
      <c r="AB3" s="60"/>
      <c r="AC3" s="60"/>
      <c r="AD3" s="60"/>
      <c r="AE3" s="60"/>
      <c r="AF3" s="60"/>
      <c r="AG3" s="60"/>
      <c r="AH3" s="60"/>
      <c r="AI3" s="60"/>
      <c r="AJ3" s="60"/>
      <c r="AK3" s="60"/>
      <c r="AL3" s="60"/>
      <c r="AM3" s="60"/>
      <c r="AN3" s="60"/>
      <c r="AO3" s="60"/>
      <c r="AP3" s="60"/>
      <c r="AQ3" s="60"/>
      <c r="AR3" s="60"/>
    </row>
    <row r="4" spans="1:47" ht="26.25" x14ac:dyDescent="0.25">
      <c r="A4" s="1343"/>
      <c r="B4" s="62"/>
      <c r="C4" s="63" t="s">
        <v>62</v>
      </c>
      <c r="D4" s="63" t="s">
        <v>63</v>
      </c>
      <c r="E4" s="63" t="s">
        <v>64</v>
      </c>
      <c r="F4" s="63" t="s">
        <v>65</v>
      </c>
      <c r="G4" s="63" t="s">
        <v>66</v>
      </c>
      <c r="H4" s="63" t="s">
        <v>67</v>
      </c>
      <c r="I4" s="1345"/>
      <c r="J4" s="1345"/>
      <c r="K4" s="1345"/>
      <c r="L4" s="1345"/>
      <c r="M4" s="63" t="s">
        <v>1</v>
      </c>
      <c r="N4" s="63" t="s">
        <v>7</v>
      </c>
      <c r="O4" s="63" t="s">
        <v>8</v>
      </c>
      <c r="P4" s="64" t="s">
        <v>1</v>
      </c>
      <c r="Q4" s="65" t="s">
        <v>7</v>
      </c>
      <c r="R4" s="65" t="s">
        <v>8</v>
      </c>
      <c r="S4" s="63" t="s">
        <v>1</v>
      </c>
      <c r="T4" s="63" t="s">
        <v>7</v>
      </c>
      <c r="U4" s="63" t="s">
        <v>8</v>
      </c>
      <c r="V4" s="66" t="s">
        <v>52</v>
      </c>
      <c r="W4" s="60"/>
      <c r="X4" s="60"/>
      <c r="Y4" s="60"/>
      <c r="Z4" s="60"/>
      <c r="AA4" s="60"/>
      <c r="AB4" s="60"/>
      <c r="AC4" s="60"/>
      <c r="AD4" s="60"/>
      <c r="AE4" s="60"/>
      <c r="AF4" s="60"/>
      <c r="AG4" s="60"/>
      <c r="AH4" s="60"/>
      <c r="AI4" s="60"/>
      <c r="AJ4" s="60"/>
      <c r="AK4" s="60"/>
      <c r="AL4" s="60"/>
      <c r="AM4" s="60"/>
      <c r="AN4" s="60"/>
      <c r="AO4" s="60"/>
      <c r="AP4" s="60"/>
      <c r="AQ4" s="60"/>
      <c r="AR4" s="60"/>
    </row>
    <row r="5" spans="1:47" x14ac:dyDescent="0.25">
      <c r="A5" s="67" t="s">
        <v>53</v>
      </c>
      <c r="B5" s="68"/>
      <c r="C5" s="437"/>
      <c r="D5" s="437"/>
      <c r="E5" s="437"/>
      <c r="F5" s="437"/>
      <c r="G5" s="64">
        <f>SUM(C5:F5)</f>
        <v>0</v>
      </c>
      <c r="H5" s="440"/>
      <c r="I5" s="441"/>
      <c r="J5" s="441"/>
      <c r="K5" s="441"/>
      <c r="L5" s="441"/>
      <c r="M5" s="494"/>
      <c r="N5" s="494"/>
      <c r="O5" s="494"/>
      <c r="P5" s="497"/>
      <c r="Q5" s="497"/>
      <c r="R5" s="497"/>
      <c r="S5" s="69">
        <f>+P5</f>
        <v>0</v>
      </c>
      <c r="T5" s="69">
        <f>+Q5*25</f>
        <v>0</v>
      </c>
      <c r="U5" s="69">
        <f>+R5*298</f>
        <v>0</v>
      </c>
      <c r="V5" s="69">
        <f>SUM(S5:U5)</f>
        <v>0</v>
      </c>
      <c r="W5" s="60"/>
      <c r="X5" s="60"/>
      <c r="Y5" s="60"/>
      <c r="Z5" s="60"/>
      <c r="AA5" s="60"/>
      <c r="AB5" s="60"/>
      <c r="AC5" s="60"/>
      <c r="AD5" s="60"/>
      <c r="AE5" s="60"/>
      <c r="AF5" s="60"/>
      <c r="AG5" s="60"/>
      <c r="AH5" s="60"/>
      <c r="AI5" s="60"/>
      <c r="AJ5" s="60"/>
      <c r="AK5" s="60"/>
      <c r="AL5" s="60"/>
      <c r="AM5" s="60"/>
      <c r="AN5" s="60"/>
      <c r="AO5" s="60"/>
      <c r="AP5" s="60"/>
      <c r="AQ5" s="60"/>
      <c r="AR5" s="60"/>
    </row>
    <row r="6" spans="1:47" x14ac:dyDescent="0.25">
      <c r="A6" s="67" t="s">
        <v>54</v>
      </c>
      <c r="B6" s="68"/>
      <c r="C6" s="437"/>
      <c r="D6" s="437"/>
      <c r="E6" s="437"/>
      <c r="F6" s="437"/>
      <c r="G6" s="64">
        <f>SUM(C6:F6)</f>
        <v>0</v>
      </c>
      <c r="H6" s="440"/>
      <c r="I6" s="441"/>
      <c r="J6" s="441"/>
      <c r="K6" s="441"/>
      <c r="L6" s="441"/>
      <c r="M6" s="495"/>
      <c r="N6" s="495"/>
      <c r="O6" s="495"/>
      <c r="P6" s="497"/>
      <c r="Q6" s="497"/>
      <c r="R6" s="497"/>
      <c r="S6" s="69">
        <f>+P6</f>
        <v>0</v>
      </c>
      <c r="T6" s="69">
        <f>+Q6*25</f>
        <v>0</v>
      </c>
      <c r="U6" s="69">
        <f>+R6*298</f>
        <v>0</v>
      </c>
      <c r="V6" s="69">
        <f>SUM(S6:U6)</f>
        <v>0</v>
      </c>
      <c r="W6" s="60"/>
      <c r="X6" s="60"/>
      <c r="Y6" s="60"/>
      <c r="Z6" s="60"/>
      <c r="AA6" s="60"/>
      <c r="AB6" s="60"/>
      <c r="AC6" s="60"/>
      <c r="AD6" s="60"/>
      <c r="AE6" s="60"/>
      <c r="AF6" s="60"/>
      <c r="AG6" s="60"/>
      <c r="AH6" s="60"/>
      <c r="AI6" s="60"/>
      <c r="AJ6" s="60"/>
      <c r="AK6" s="60"/>
      <c r="AL6" s="60"/>
      <c r="AM6" s="60"/>
      <c r="AN6" s="60"/>
      <c r="AO6" s="60"/>
      <c r="AP6" s="60"/>
      <c r="AQ6" s="60"/>
      <c r="AR6" s="60"/>
    </row>
    <row r="7" spans="1:47" x14ac:dyDescent="0.25">
      <c r="A7" s="67" t="s">
        <v>44</v>
      </c>
      <c r="B7" s="68"/>
      <c r="C7" s="437"/>
      <c r="D7" s="437"/>
      <c r="E7" s="437"/>
      <c r="F7" s="437"/>
      <c r="G7" s="64">
        <f>SUM(C7:F7)</f>
        <v>0</v>
      </c>
      <c r="H7" s="440"/>
      <c r="I7" s="441"/>
      <c r="J7" s="441"/>
      <c r="K7" s="441"/>
      <c r="L7" s="441"/>
      <c r="M7" s="495"/>
      <c r="N7" s="495"/>
      <c r="O7" s="495"/>
      <c r="P7" s="497"/>
      <c r="Q7" s="497"/>
      <c r="R7" s="497"/>
      <c r="S7" s="69">
        <f>+P7</f>
        <v>0</v>
      </c>
      <c r="T7" s="69">
        <f>+Q7*25</f>
        <v>0</v>
      </c>
      <c r="U7" s="69">
        <f>+R7*298</f>
        <v>0</v>
      </c>
      <c r="V7" s="69">
        <f>SUM(S7:U7)</f>
        <v>0</v>
      </c>
      <c r="W7" s="60"/>
      <c r="X7" s="60"/>
      <c r="Y7" s="60"/>
      <c r="Z7" s="60"/>
      <c r="AA7" s="60"/>
      <c r="AB7" s="60"/>
      <c r="AC7" s="60"/>
      <c r="AD7" s="60"/>
      <c r="AE7" s="60"/>
      <c r="AF7" s="60"/>
      <c r="AG7" s="60"/>
      <c r="AH7" s="60"/>
      <c r="AI7" s="60"/>
      <c r="AJ7" s="60"/>
      <c r="AK7" s="60"/>
      <c r="AL7" s="60"/>
      <c r="AM7" s="60"/>
      <c r="AN7" s="60"/>
      <c r="AO7" s="60"/>
      <c r="AP7" s="60"/>
      <c r="AQ7" s="60"/>
      <c r="AR7" s="60"/>
    </row>
    <row r="8" spans="1:47" x14ac:dyDescent="0.25">
      <c r="A8" s="67" t="s">
        <v>68</v>
      </c>
      <c r="B8" s="67"/>
      <c r="C8" s="438"/>
      <c r="D8" s="438"/>
      <c r="E8" s="438"/>
      <c r="F8" s="438"/>
      <c r="G8" s="64">
        <f>SUM(C8:F8)</f>
        <v>0</v>
      </c>
      <c r="H8" s="440"/>
      <c r="I8" s="441"/>
      <c r="J8" s="441"/>
      <c r="K8" s="441"/>
      <c r="L8" s="441"/>
      <c r="M8" s="496"/>
      <c r="N8" s="495"/>
      <c r="O8" s="495"/>
      <c r="P8" s="497"/>
      <c r="Q8" s="497"/>
      <c r="R8" s="497"/>
      <c r="S8" s="69">
        <f>+P8</f>
        <v>0</v>
      </c>
      <c r="T8" s="69">
        <f>+Q8*25</f>
        <v>0</v>
      </c>
      <c r="U8" s="69">
        <f>+R8*298</f>
        <v>0</v>
      </c>
      <c r="V8" s="69">
        <f>SUM(S8:U8)</f>
        <v>0</v>
      </c>
      <c r="W8" s="60"/>
      <c r="X8" s="60"/>
      <c r="Y8" s="60"/>
      <c r="Z8" s="60"/>
      <c r="AA8" s="60"/>
      <c r="AB8" s="60"/>
      <c r="AC8" s="60"/>
      <c r="AD8" s="60"/>
      <c r="AE8" s="60"/>
      <c r="AF8" s="60"/>
      <c r="AG8" s="60"/>
      <c r="AH8" s="60"/>
      <c r="AI8" s="60"/>
      <c r="AJ8" s="60"/>
      <c r="AK8" s="60"/>
      <c r="AL8" s="60"/>
      <c r="AM8" s="60"/>
      <c r="AN8" s="60"/>
      <c r="AO8" s="60"/>
      <c r="AP8" s="60"/>
      <c r="AQ8" s="60"/>
      <c r="AR8" s="60"/>
    </row>
    <row r="9" spans="1:47" x14ac:dyDescent="0.25">
      <c r="A9" s="67" t="s">
        <v>68</v>
      </c>
      <c r="B9" s="67"/>
      <c r="C9" s="439"/>
      <c r="D9" s="439"/>
      <c r="E9" s="439"/>
      <c r="F9" s="439"/>
      <c r="G9" s="64">
        <f>SUM(C9:F9)</f>
        <v>0</v>
      </c>
      <c r="H9" s="440"/>
      <c r="I9" s="441"/>
      <c r="J9" s="441"/>
      <c r="K9" s="441"/>
      <c r="L9" s="441"/>
      <c r="M9" s="496"/>
      <c r="N9" s="495"/>
      <c r="O9" s="495"/>
      <c r="P9" s="497"/>
      <c r="Q9" s="497"/>
      <c r="R9" s="497"/>
      <c r="S9" s="69">
        <f>+P9</f>
        <v>0</v>
      </c>
      <c r="T9" s="69">
        <f>+Q9*25</f>
        <v>0</v>
      </c>
      <c r="U9" s="69">
        <f>+R9*298</f>
        <v>0</v>
      </c>
      <c r="V9" s="69">
        <f>SUM(S9:U9)</f>
        <v>0</v>
      </c>
      <c r="W9" s="60"/>
      <c r="X9" s="60"/>
      <c r="Y9" s="60"/>
      <c r="Z9" s="60"/>
      <c r="AA9" s="60"/>
      <c r="AB9" s="60"/>
      <c r="AC9" s="60"/>
      <c r="AD9" s="60"/>
      <c r="AE9" s="60"/>
      <c r="AF9" s="60"/>
      <c r="AG9" s="60"/>
      <c r="AH9" s="60"/>
      <c r="AI9" s="60"/>
      <c r="AJ9" s="60"/>
      <c r="AK9" s="60"/>
      <c r="AL9" s="60"/>
      <c r="AM9" s="60"/>
      <c r="AN9" s="60"/>
      <c r="AO9" s="60"/>
      <c r="AP9" s="60"/>
      <c r="AQ9" s="60"/>
      <c r="AR9" s="60"/>
    </row>
    <row r="10" spans="1:47" x14ac:dyDescent="0.25">
      <c r="A10" s="71" t="s">
        <v>69</v>
      </c>
      <c r="B10" s="72"/>
      <c r="C10" s="72"/>
      <c r="D10" s="72"/>
      <c r="E10" s="72"/>
      <c r="F10" s="72"/>
      <c r="G10" s="72"/>
      <c r="H10" s="72"/>
      <c r="I10" s="72"/>
      <c r="J10" s="72"/>
      <c r="K10" s="72"/>
      <c r="L10" s="72"/>
      <c r="M10" s="73"/>
      <c r="N10" s="74"/>
      <c r="O10" s="75"/>
      <c r="P10" s="70">
        <f t="shared" ref="P10:V10" si="0">SUM(P5:P9)</f>
        <v>0</v>
      </c>
      <c r="Q10" s="70">
        <f t="shared" si="0"/>
        <v>0</v>
      </c>
      <c r="R10" s="70">
        <f t="shared" si="0"/>
        <v>0</v>
      </c>
      <c r="S10" s="70">
        <f t="shared" si="0"/>
        <v>0</v>
      </c>
      <c r="T10" s="70">
        <f t="shared" si="0"/>
        <v>0</v>
      </c>
      <c r="U10" s="70">
        <f t="shared" si="0"/>
        <v>0</v>
      </c>
      <c r="V10" s="70">
        <f t="shared" si="0"/>
        <v>0</v>
      </c>
      <c r="W10" s="60"/>
      <c r="X10" s="60"/>
      <c r="Y10" s="60"/>
      <c r="Z10" s="60"/>
      <c r="AA10" s="60"/>
      <c r="AB10" s="60"/>
      <c r="AC10" s="60"/>
      <c r="AD10" s="60"/>
      <c r="AE10" s="60"/>
      <c r="AF10" s="60"/>
      <c r="AG10" s="60"/>
      <c r="AH10" s="60"/>
      <c r="AI10" s="60"/>
      <c r="AJ10" s="60"/>
      <c r="AK10" s="60"/>
      <c r="AL10" s="60"/>
      <c r="AM10" s="60"/>
      <c r="AN10" s="60"/>
      <c r="AO10" s="60"/>
      <c r="AP10" s="60"/>
      <c r="AQ10" s="60"/>
      <c r="AR10" s="60"/>
    </row>
    <row r="11" spans="1:47" x14ac:dyDescent="0.25">
      <c r="A11" s="76"/>
      <c r="B11" s="76"/>
      <c r="C11" s="76"/>
      <c r="D11" s="76"/>
      <c r="E11" s="76"/>
      <c r="F11" s="76"/>
      <c r="G11" s="76"/>
      <c r="H11" s="76"/>
      <c r="I11" s="76"/>
      <c r="J11" s="76"/>
      <c r="K11" s="76"/>
      <c r="L11" s="76"/>
      <c r="M11" s="76"/>
      <c r="N11" s="76"/>
      <c r="O11" s="76"/>
      <c r="P11" s="76"/>
      <c r="Q11" s="76"/>
      <c r="R11" s="76"/>
      <c r="S11" s="76"/>
      <c r="T11" s="76"/>
      <c r="U11" s="76"/>
      <c r="V11" s="76"/>
      <c r="W11" s="60"/>
      <c r="X11" s="60"/>
      <c r="Y11" s="60"/>
      <c r="Z11" s="60"/>
      <c r="AA11" s="60"/>
      <c r="AB11" s="60"/>
      <c r="AC11" s="60"/>
      <c r="AD11" s="60"/>
      <c r="AE11" s="60"/>
      <c r="AF11" s="60"/>
      <c r="AG11" s="60"/>
      <c r="AH11" s="60"/>
      <c r="AI11" s="60"/>
      <c r="AJ11" s="60"/>
      <c r="AK11" s="60"/>
      <c r="AL11" s="60"/>
      <c r="AM11" s="60"/>
      <c r="AN11" s="60"/>
      <c r="AO11" s="60"/>
      <c r="AP11" s="60"/>
      <c r="AQ11" s="60"/>
      <c r="AR11" s="60"/>
    </row>
    <row r="12" spans="1:47" x14ac:dyDescent="0.2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row>
    <row r="13" spans="1:47" x14ac:dyDescent="0.25">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row>
    <row r="14" spans="1:47" x14ac:dyDescent="0.25">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row>
    <row r="15" spans="1:47" x14ac:dyDescent="0.25">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row>
    <row r="16" spans="1:47" x14ac:dyDescent="0.25">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row>
    <row r="17" spans="1:47" x14ac:dyDescent="0.25">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row>
    <row r="18" spans="1:47" x14ac:dyDescent="0.25">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row>
    <row r="19" spans="1:47" x14ac:dyDescent="0.2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row>
    <row r="20" spans="1:47" x14ac:dyDescent="0.25">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row>
    <row r="21" spans="1:47" x14ac:dyDescent="0.25">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row>
    <row r="22" spans="1:47" x14ac:dyDescent="0.25">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row>
    <row r="23" spans="1:47" x14ac:dyDescent="0.25">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row>
    <row r="24" spans="1:47" x14ac:dyDescent="0.25">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row>
    <row r="25" spans="1:47" x14ac:dyDescent="0.25">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row>
    <row r="26" spans="1:47" x14ac:dyDescent="0.25">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row>
    <row r="27" spans="1:47" x14ac:dyDescent="0.25">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row>
    <row r="28" spans="1:47" x14ac:dyDescent="0.25">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row>
    <row r="29" spans="1:47" x14ac:dyDescent="0.25">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row>
    <row r="30" spans="1:47" x14ac:dyDescent="0.2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row>
    <row r="31" spans="1:47" x14ac:dyDescent="0.25">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row>
    <row r="32" spans="1:47" x14ac:dyDescent="0.2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row>
    <row r="33" spans="1:47" x14ac:dyDescent="0.25">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row>
    <row r="34" spans="1:47" x14ac:dyDescent="0.25">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row>
    <row r="35" spans="1:47" x14ac:dyDescent="0.25">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row>
    <row r="36" spans="1:47" x14ac:dyDescent="0.2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row>
    <row r="37" spans="1:47" x14ac:dyDescent="0.25">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row>
    <row r="38" spans="1:47" x14ac:dyDescent="0.2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row>
    <row r="39" spans="1:47" x14ac:dyDescent="0.25">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row>
    <row r="40" spans="1:47" x14ac:dyDescent="0.25">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row>
    <row r="41" spans="1:47" x14ac:dyDescent="0.25">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row>
    <row r="42" spans="1:47" x14ac:dyDescent="0.25">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row>
    <row r="43" spans="1:47" x14ac:dyDescent="0.25">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row>
    <row r="44" spans="1:47" x14ac:dyDescent="0.25">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row>
    <row r="45" spans="1:47" x14ac:dyDescent="0.25">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row>
    <row r="46" spans="1:47" x14ac:dyDescent="0.2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row>
    <row r="47" spans="1:47" x14ac:dyDescent="0.25">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row>
    <row r="48" spans="1:47" x14ac:dyDescent="0.2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row>
    <row r="49" spans="1:47" x14ac:dyDescent="0.2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row>
    <row r="50" spans="1:47" x14ac:dyDescent="0.2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row>
    <row r="51" spans="1:47" x14ac:dyDescent="0.2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row>
    <row r="52" spans="1:47" x14ac:dyDescent="0.2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row>
    <row r="53" spans="1:47" x14ac:dyDescent="0.25">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row>
    <row r="54" spans="1:47" x14ac:dyDescent="0.25">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row>
    <row r="55" spans="1:47" x14ac:dyDescent="0.25">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row>
    <row r="56" spans="1:47" x14ac:dyDescent="0.2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row>
    <row r="57" spans="1:47" x14ac:dyDescent="0.2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row>
    <row r="58" spans="1:47" x14ac:dyDescent="0.2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row>
    <row r="59" spans="1:47" x14ac:dyDescent="0.25">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row>
    <row r="60" spans="1:47" x14ac:dyDescent="0.25">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row>
    <row r="61" spans="1:47" x14ac:dyDescent="0.25">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row>
    <row r="62" spans="1:47" x14ac:dyDescent="0.25">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row>
    <row r="63" spans="1:47" x14ac:dyDescent="0.2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row>
    <row r="64" spans="1:47" x14ac:dyDescent="0.2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row>
    <row r="65" spans="1:47" x14ac:dyDescent="0.25">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row>
    <row r="66" spans="1:47" x14ac:dyDescent="0.25">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row>
    <row r="67" spans="1:47" x14ac:dyDescent="0.25">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row>
    <row r="68" spans="1:47" x14ac:dyDescent="0.2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row>
    <row r="69" spans="1:47" x14ac:dyDescent="0.2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row>
    <row r="70" spans="1:47" x14ac:dyDescent="0.2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row>
    <row r="71" spans="1:47" x14ac:dyDescent="0.25">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row>
    <row r="72" spans="1:47" x14ac:dyDescent="0.2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row>
    <row r="73" spans="1:47" x14ac:dyDescent="0.2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row>
    <row r="74" spans="1:47" x14ac:dyDescent="0.2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row>
    <row r="75" spans="1:47" x14ac:dyDescent="0.2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row>
    <row r="76" spans="1:47" x14ac:dyDescent="0.2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row>
    <row r="77" spans="1:47" x14ac:dyDescent="0.2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row>
    <row r="78" spans="1:47" x14ac:dyDescent="0.2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row>
    <row r="79" spans="1:47" x14ac:dyDescent="0.25">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row>
    <row r="80" spans="1:47" x14ac:dyDescent="0.25">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row>
    <row r="81" spans="1:47" x14ac:dyDescent="0.25">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row>
    <row r="82" spans="1:47" x14ac:dyDescent="0.25">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row>
    <row r="83" spans="1:47" x14ac:dyDescent="0.25">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row>
    <row r="84" spans="1:47" x14ac:dyDescent="0.2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row>
    <row r="85" spans="1:47" x14ac:dyDescent="0.25">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row>
    <row r="86" spans="1:47" x14ac:dyDescent="0.2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row>
    <row r="87" spans="1:47" x14ac:dyDescent="0.25">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row>
    <row r="88" spans="1:47" x14ac:dyDescent="0.25">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row>
    <row r="89" spans="1:47" x14ac:dyDescent="0.25">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row>
    <row r="90" spans="1:47" x14ac:dyDescent="0.2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row>
    <row r="91" spans="1:47" x14ac:dyDescent="0.25">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row>
    <row r="92" spans="1:47" x14ac:dyDescent="0.25">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row>
    <row r="93" spans="1:47" x14ac:dyDescent="0.25">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row>
    <row r="94" spans="1:47" x14ac:dyDescent="0.2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row>
    <row r="95" spans="1:47" x14ac:dyDescent="0.25">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row>
    <row r="96" spans="1:47" x14ac:dyDescent="0.2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row>
    <row r="97" spans="1:47" x14ac:dyDescent="0.25">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row>
    <row r="98" spans="1:47" x14ac:dyDescent="0.2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row>
    <row r="99" spans="1:47" x14ac:dyDescent="0.25">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row>
    <row r="100" spans="1:47" x14ac:dyDescent="0.25">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row>
    <row r="101" spans="1:47" x14ac:dyDescent="0.25">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row>
    <row r="102" spans="1:47" x14ac:dyDescent="0.25">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row>
    <row r="103" spans="1:47" x14ac:dyDescent="0.25">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row>
    <row r="104" spans="1:47" x14ac:dyDescent="0.25">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row>
    <row r="105" spans="1:47" x14ac:dyDescent="0.2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row>
    <row r="106" spans="1:47" x14ac:dyDescent="0.2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row>
    <row r="107" spans="1:47" x14ac:dyDescent="0.25">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row>
    <row r="108" spans="1:47" x14ac:dyDescent="0.25">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row>
    <row r="109" spans="1:47" x14ac:dyDescent="0.25">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row>
    <row r="110" spans="1:47" x14ac:dyDescent="0.25">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row>
    <row r="111" spans="1:47" x14ac:dyDescent="0.2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row>
    <row r="112" spans="1:47" x14ac:dyDescent="0.2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row>
    <row r="113" spans="1:47" x14ac:dyDescent="0.2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row>
    <row r="114" spans="1:47" x14ac:dyDescent="0.2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row>
    <row r="115" spans="1:47" x14ac:dyDescent="0.2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row>
    <row r="116" spans="1:47" x14ac:dyDescent="0.2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row>
    <row r="117" spans="1:47" x14ac:dyDescent="0.2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row>
    <row r="118" spans="1:47" x14ac:dyDescent="0.2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row>
    <row r="119" spans="1:47" x14ac:dyDescent="0.2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row>
    <row r="120" spans="1:47" x14ac:dyDescent="0.2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row>
    <row r="121" spans="1:47" x14ac:dyDescent="0.2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row>
    <row r="122" spans="1:47" x14ac:dyDescent="0.25">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row>
    <row r="123" spans="1:47" x14ac:dyDescent="0.25">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row>
    <row r="124" spans="1:47" x14ac:dyDescent="0.2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row>
    <row r="125" spans="1:47" x14ac:dyDescent="0.25">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row>
    <row r="126" spans="1:47" x14ac:dyDescent="0.2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row>
    <row r="127" spans="1:47" x14ac:dyDescent="0.25">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row>
    <row r="128" spans="1:47" x14ac:dyDescent="0.25">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row>
    <row r="129" spans="1:47" x14ac:dyDescent="0.25">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row>
    <row r="130" spans="1:47" x14ac:dyDescent="0.25">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row>
    <row r="131" spans="1:47" x14ac:dyDescent="0.25">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row>
    <row r="132" spans="1:47" x14ac:dyDescent="0.25">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row>
    <row r="133" spans="1:47" x14ac:dyDescent="0.25">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row>
    <row r="134" spans="1:47" x14ac:dyDescent="0.25">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row>
    <row r="135" spans="1:47" x14ac:dyDescent="0.25">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row>
    <row r="136" spans="1:47" x14ac:dyDescent="0.2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row>
    <row r="137" spans="1:47" x14ac:dyDescent="0.25">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row>
    <row r="138" spans="1:47" x14ac:dyDescent="0.25">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row>
    <row r="139" spans="1:47" x14ac:dyDescent="0.25">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row>
    <row r="140" spans="1:47" x14ac:dyDescent="0.25">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row>
    <row r="141" spans="1:47" x14ac:dyDescent="0.25">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row>
    <row r="142" spans="1:47" x14ac:dyDescent="0.25">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row>
    <row r="143" spans="1:47" x14ac:dyDescent="0.25">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row>
    <row r="144" spans="1:47" x14ac:dyDescent="0.25">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row>
    <row r="145" spans="1:47" x14ac:dyDescent="0.25">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row>
    <row r="146" spans="1:47" x14ac:dyDescent="0.25">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row>
    <row r="147" spans="1:47" x14ac:dyDescent="0.25">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row>
    <row r="148" spans="1:47" x14ac:dyDescent="0.25">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row>
    <row r="149" spans="1:47" x14ac:dyDescent="0.25">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row>
    <row r="150" spans="1:47" x14ac:dyDescent="0.25">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row>
    <row r="151" spans="1:47" x14ac:dyDescent="0.25">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row>
    <row r="152" spans="1:47" x14ac:dyDescent="0.2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row>
    <row r="153" spans="1:47" x14ac:dyDescent="0.25">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row>
    <row r="154" spans="1:47" x14ac:dyDescent="0.25">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row>
    <row r="155" spans="1:47" x14ac:dyDescent="0.25">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row>
    <row r="156" spans="1:47" x14ac:dyDescent="0.25">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row>
    <row r="157" spans="1:47" x14ac:dyDescent="0.25">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row>
    <row r="158" spans="1:47" x14ac:dyDescent="0.25">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row>
    <row r="159" spans="1:47" x14ac:dyDescent="0.25">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row>
    <row r="160" spans="1:47" x14ac:dyDescent="0.25">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row>
    <row r="161" spans="1:47" x14ac:dyDescent="0.25">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row>
    <row r="162" spans="1:47" x14ac:dyDescent="0.25">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row>
    <row r="163" spans="1:47" x14ac:dyDescent="0.25">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row>
    <row r="164" spans="1:47" x14ac:dyDescent="0.25">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row>
    <row r="165" spans="1:47" x14ac:dyDescent="0.25">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row>
    <row r="166" spans="1:47" x14ac:dyDescent="0.25">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row>
    <row r="167" spans="1:47" x14ac:dyDescent="0.25">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row>
    <row r="168" spans="1:47" x14ac:dyDescent="0.25">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row>
    <row r="169" spans="1:47" x14ac:dyDescent="0.25">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row>
    <row r="170" spans="1:47" x14ac:dyDescent="0.25">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row>
    <row r="171" spans="1:47" x14ac:dyDescent="0.25">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row>
    <row r="172" spans="1:47" x14ac:dyDescent="0.25">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row>
    <row r="173" spans="1:47" x14ac:dyDescent="0.25">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row>
    <row r="174" spans="1:47" x14ac:dyDescent="0.25">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row>
    <row r="175" spans="1:47" x14ac:dyDescent="0.25">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row>
    <row r="176" spans="1:47" x14ac:dyDescent="0.25">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row>
    <row r="177" spans="1:47" x14ac:dyDescent="0.25">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row>
    <row r="178" spans="1:47" x14ac:dyDescent="0.2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row>
    <row r="179" spans="1:47" x14ac:dyDescent="0.25">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row>
    <row r="180" spans="1:47" x14ac:dyDescent="0.25">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row>
    <row r="181" spans="1:47" x14ac:dyDescent="0.25">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row>
    <row r="182" spans="1:47" x14ac:dyDescent="0.25">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row>
    <row r="183" spans="1:47" x14ac:dyDescent="0.25">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row>
    <row r="184" spans="1:47" x14ac:dyDescent="0.25">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row>
    <row r="185" spans="1:47" x14ac:dyDescent="0.25">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row>
    <row r="186" spans="1:47" x14ac:dyDescent="0.2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row>
    <row r="187" spans="1:47" x14ac:dyDescent="0.25">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row>
    <row r="188" spans="1:47" x14ac:dyDescent="0.25">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row>
    <row r="189" spans="1:47" x14ac:dyDescent="0.25">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row>
    <row r="190" spans="1:47" x14ac:dyDescent="0.25">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row>
    <row r="191" spans="1:47" x14ac:dyDescent="0.25">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row>
    <row r="192" spans="1:47" x14ac:dyDescent="0.25">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row>
    <row r="193" spans="1:47" x14ac:dyDescent="0.25">
      <c r="A193" s="60"/>
      <c r="B193" s="60"/>
      <c r="C193" s="60"/>
      <c r="D193" s="60"/>
      <c r="E193" s="60"/>
      <c r="F193" s="60"/>
      <c r="G193" s="60"/>
      <c r="H193" s="60"/>
      <c r="I193" s="60"/>
      <c r="J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row>
    <row r="194" spans="1:47" x14ac:dyDescent="0.25">
      <c r="A194" s="60"/>
      <c r="B194" s="60"/>
      <c r="C194" s="60"/>
      <c r="D194" s="60"/>
      <c r="E194" s="60"/>
      <c r="F194" s="60"/>
      <c r="G194" s="60"/>
      <c r="H194" s="60"/>
      <c r="I194" s="60"/>
      <c r="J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row>
    <row r="195" spans="1:47" x14ac:dyDescent="0.25">
      <c r="A195" s="60"/>
      <c r="B195" s="60"/>
      <c r="C195" s="60"/>
      <c r="D195" s="60"/>
      <c r="E195" s="60"/>
      <c r="F195" s="60"/>
      <c r="G195" s="60"/>
      <c r="H195" s="60"/>
      <c r="I195" s="60"/>
      <c r="J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row>
    <row r="196" spans="1:47" x14ac:dyDescent="0.25">
      <c r="A196" s="60"/>
      <c r="B196" s="60"/>
      <c r="C196" s="60"/>
      <c r="D196" s="60"/>
      <c r="E196" s="60"/>
      <c r="F196" s="60"/>
      <c r="G196" s="60"/>
      <c r="H196" s="60"/>
      <c r="I196" s="60"/>
      <c r="J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row>
    <row r="197" spans="1:47" x14ac:dyDescent="0.25">
      <c r="A197" s="60"/>
      <c r="B197" s="60"/>
      <c r="C197" s="60"/>
      <c r="D197" s="60"/>
      <c r="E197" s="60"/>
      <c r="F197" s="60"/>
      <c r="G197" s="60"/>
      <c r="H197" s="60"/>
      <c r="I197" s="60"/>
      <c r="J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row>
    <row r="198" spans="1:47" x14ac:dyDescent="0.25">
      <c r="A198" s="60"/>
      <c r="B198" s="60"/>
      <c r="C198" s="60"/>
      <c r="D198" s="60"/>
      <c r="E198" s="60"/>
      <c r="F198" s="60"/>
      <c r="G198" s="60"/>
      <c r="H198" s="60"/>
      <c r="I198" s="60"/>
      <c r="J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row>
    <row r="199" spans="1:47" x14ac:dyDescent="0.25">
      <c r="A199" s="60"/>
      <c r="B199" s="60"/>
      <c r="C199" s="60"/>
      <c r="D199" s="60"/>
      <c r="E199" s="60"/>
      <c r="F199" s="60"/>
      <c r="G199" s="60"/>
      <c r="H199" s="60"/>
      <c r="I199" s="60"/>
      <c r="J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row>
    <row r="200" spans="1:47" x14ac:dyDescent="0.25">
      <c r="A200" s="60"/>
      <c r="B200" s="60"/>
      <c r="C200" s="60"/>
      <c r="D200" s="60"/>
      <c r="E200" s="60"/>
      <c r="F200" s="60"/>
      <c r="G200" s="60"/>
      <c r="H200" s="60"/>
      <c r="I200" s="60"/>
      <c r="J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row>
    <row r="201" spans="1:47" x14ac:dyDescent="0.25">
      <c r="A201" s="60"/>
      <c r="B201" s="60"/>
      <c r="C201" s="60"/>
      <c r="D201" s="60"/>
      <c r="E201" s="60"/>
      <c r="F201" s="60"/>
      <c r="G201" s="60"/>
      <c r="H201" s="60"/>
      <c r="I201" s="60"/>
      <c r="J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row>
    <row r="202" spans="1:47" x14ac:dyDescent="0.25">
      <c r="A202" s="60"/>
      <c r="B202" s="60"/>
      <c r="C202" s="60"/>
      <c r="D202" s="60"/>
      <c r="E202" s="60"/>
      <c r="F202" s="60"/>
      <c r="G202" s="60"/>
      <c r="H202" s="60"/>
      <c r="I202" s="60"/>
      <c r="J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row>
    <row r="203" spans="1:47" x14ac:dyDescent="0.25">
      <c r="A203" s="60"/>
      <c r="B203" s="60"/>
      <c r="C203" s="60"/>
      <c r="D203" s="60"/>
      <c r="E203" s="60"/>
      <c r="F203" s="60"/>
      <c r="G203" s="60"/>
      <c r="H203" s="60"/>
      <c r="I203" s="60"/>
      <c r="J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row>
  </sheetData>
  <sheetProtection sheet="1" objects="1" scenarios="1" insertColumns="0" insertRows="0"/>
  <mergeCells count="9">
    <mergeCell ref="M3:O3"/>
    <mergeCell ref="P3:R3"/>
    <mergeCell ref="S3:V3"/>
    <mergeCell ref="A3:A4"/>
    <mergeCell ref="C3:H3"/>
    <mergeCell ref="I3:I4"/>
    <mergeCell ref="J3:J4"/>
    <mergeCell ref="K3:K4"/>
    <mergeCell ref="L3:L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Reference!$A$23:$A$24</xm:f>
          </x14:formula1>
          <xm:sqref>B8:B9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100"/>
  <sheetViews>
    <sheetView workbookViewId="0">
      <selection activeCell="J64" sqref="J64"/>
    </sheetView>
  </sheetViews>
  <sheetFormatPr defaultRowHeight="15" x14ac:dyDescent="0.25"/>
  <cols>
    <col min="1" max="16384" width="9.140625" style="547"/>
  </cols>
  <sheetData>
    <row r="1" spans="1:21" x14ac:dyDescent="0.25">
      <c r="A1" s="94" t="s">
        <v>87</v>
      </c>
      <c r="B1" s="94"/>
      <c r="C1" s="60"/>
      <c r="D1" s="60"/>
      <c r="E1" s="60"/>
      <c r="F1" s="60"/>
      <c r="G1" s="60"/>
      <c r="H1" s="60"/>
      <c r="I1" s="60"/>
      <c r="J1" s="60" t="s">
        <v>694</v>
      </c>
      <c r="K1" s="60"/>
      <c r="L1" s="60"/>
      <c r="M1" s="60"/>
      <c r="N1" s="60" t="s">
        <v>701</v>
      </c>
      <c r="O1" s="60"/>
      <c r="P1" s="60"/>
      <c r="Q1" s="60"/>
      <c r="R1" s="60"/>
      <c r="S1" s="60"/>
      <c r="T1" s="60"/>
      <c r="U1" s="60"/>
    </row>
    <row r="2" spans="1:21" x14ac:dyDescent="0.25">
      <c r="A2" s="94" t="s">
        <v>88</v>
      </c>
      <c r="B2" s="94"/>
      <c r="C2" s="60"/>
      <c r="D2" s="60"/>
      <c r="E2" s="60"/>
      <c r="F2" s="60"/>
      <c r="G2" s="60"/>
      <c r="H2" s="60"/>
      <c r="I2" s="60"/>
      <c r="J2" s="60" t="s">
        <v>624</v>
      </c>
      <c r="K2" s="60"/>
      <c r="L2" s="60"/>
      <c r="M2" s="60"/>
      <c r="N2" s="60" t="s">
        <v>702</v>
      </c>
      <c r="O2" s="60"/>
      <c r="P2" s="60"/>
      <c r="Q2" s="60"/>
      <c r="R2" s="60"/>
      <c r="S2" s="60"/>
      <c r="T2" s="60"/>
      <c r="U2" s="60"/>
    </row>
    <row r="3" spans="1:21" x14ac:dyDescent="0.25">
      <c r="A3" s="94" t="s">
        <v>89</v>
      </c>
      <c r="B3" s="94"/>
      <c r="C3" s="60"/>
      <c r="D3" s="60"/>
      <c r="E3" s="60"/>
      <c r="F3" s="60"/>
      <c r="G3" s="60"/>
      <c r="H3" s="60"/>
      <c r="I3" s="60"/>
      <c r="J3" s="60" t="s">
        <v>616</v>
      </c>
      <c r="K3" s="60"/>
      <c r="L3" s="60"/>
      <c r="M3" s="60"/>
      <c r="N3" s="60"/>
      <c r="O3" s="60"/>
      <c r="P3" s="60"/>
      <c r="Q3" s="60"/>
      <c r="R3" s="60"/>
      <c r="S3" s="60"/>
      <c r="T3" s="60"/>
      <c r="U3" s="60"/>
    </row>
    <row r="4" spans="1:21" x14ac:dyDescent="0.25">
      <c r="A4" s="94" t="s">
        <v>90</v>
      </c>
      <c r="B4" s="94"/>
      <c r="C4" s="60"/>
      <c r="D4" s="60"/>
      <c r="E4" s="60"/>
      <c r="F4" s="60"/>
      <c r="G4" s="60"/>
      <c r="H4" s="60"/>
      <c r="I4" s="60"/>
      <c r="J4" s="60" t="s">
        <v>599</v>
      </c>
      <c r="K4" s="60"/>
      <c r="L4" s="60"/>
      <c r="M4" s="60"/>
      <c r="N4" s="60"/>
      <c r="O4" s="60"/>
      <c r="P4" s="60"/>
      <c r="Q4" s="60"/>
      <c r="R4" s="60"/>
      <c r="S4" s="60"/>
      <c r="T4" s="60"/>
      <c r="U4" s="60"/>
    </row>
    <row r="5" spans="1:21" x14ac:dyDescent="0.25">
      <c r="A5" s="94" t="s">
        <v>91</v>
      </c>
      <c r="B5" s="94"/>
      <c r="C5" s="60"/>
      <c r="D5" s="60"/>
      <c r="E5" s="60"/>
      <c r="F5" s="60"/>
      <c r="G5" s="60"/>
      <c r="H5" s="60"/>
      <c r="I5" s="60"/>
      <c r="J5" s="60" t="s">
        <v>600</v>
      </c>
      <c r="K5" s="60"/>
      <c r="L5" s="60"/>
      <c r="M5" s="60"/>
      <c r="N5" s="60"/>
      <c r="O5" s="60"/>
      <c r="P5" s="60"/>
      <c r="Q5" s="60"/>
      <c r="R5" s="60"/>
      <c r="S5" s="60"/>
      <c r="T5" s="60"/>
      <c r="U5" s="60"/>
    </row>
    <row r="6" spans="1:21" x14ac:dyDescent="0.25">
      <c r="A6" s="94" t="s">
        <v>96</v>
      </c>
      <c r="B6" s="94"/>
      <c r="C6" s="60"/>
      <c r="D6" s="60"/>
      <c r="E6" s="60"/>
      <c r="F6" s="60"/>
      <c r="G6" s="60"/>
      <c r="H6" s="60"/>
      <c r="I6" s="60"/>
      <c r="J6" s="60" t="s">
        <v>601</v>
      </c>
      <c r="K6" s="60"/>
      <c r="L6" s="60"/>
      <c r="M6" s="60"/>
      <c r="N6" s="60"/>
      <c r="O6" s="60"/>
      <c r="P6" s="60"/>
      <c r="Q6" s="60"/>
      <c r="R6" s="60"/>
      <c r="S6" s="60"/>
      <c r="T6" s="60"/>
      <c r="U6" s="60"/>
    </row>
    <row r="7" spans="1:21" x14ac:dyDescent="0.25">
      <c r="A7" s="94" t="s">
        <v>97</v>
      </c>
      <c r="B7" s="94"/>
      <c r="C7" s="60"/>
      <c r="D7" s="60"/>
      <c r="E7" s="60"/>
      <c r="F7" s="60"/>
      <c r="G7" s="60"/>
      <c r="H7" s="60"/>
      <c r="I7" s="60"/>
      <c r="J7" s="60" t="s">
        <v>638</v>
      </c>
      <c r="K7" s="60"/>
      <c r="L7" s="60"/>
      <c r="M7" s="60"/>
      <c r="N7" s="60"/>
      <c r="O7" s="60"/>
      <c r="P7" s="60"/>
      <c r="Q7" s="60"/>
      <c r="R7" s="60"/>
      <c r="S7" s="60"/>
      <c r="T7" s="60"/>
      <c r="U7" s="60"/>
    </row>
    <row r="8" spans="1:21" x14ac:dyDescent="0.25">
      <c r="A8" s="94" t="s">
        <v>92</v>
      </c>
      <c r="B8" s="94"/>
      <c r="C8" s="60"/>
      <c r="D8" s="60"/>
      <c r="E8" s="60"/>
      <c r="F8" s="60"/>
      <c r="G8" s="60"/>
      <c r="H8" s="60"/>
      <c r="I8" s="60"/>
      <c r="J8" s="60" t="s">
        <v>613</v>
      </c>
      <c r="K8" s="60"/>
      <c r="L8" s="60"/>
      <c r="M8" s="60"/>
      <c r="N8" s="60"/>
      <c r="O8" s="60"/>
      <c r="P8" s="60"/>
      <c r="Q8" s="60"/>
      <c r="R8" s="60"/>
      <c r="S8" s="60"/>
      <c r="T8" s="60"/>
      <c r="U8" s="60"/>
    </row>
    <row r="9" spans="1:21" x14ac:dyDescent="0.25">
      <c r="A9" s="94" t="s">
        <v>93</v>
      </c>
      <c r="B9" s="94"/>
      <c r="C9" s="60"/>
      <c r="D9" s="60"/>
      <c r="E9" s="60"/>
      <c r="F9" s="60"/>
      <c r="G9" s="60"/>
      <c r="H9" s="60"/>
      <c r="I9" s="60"/>
      <c r="J9" s="60" t="s">
        <v>632</v>
      </c>
      <c r="K9" s="60"/>
      <c r="L9" s="60"/>
      <c r="M9" s="60"/>
      <c r="N9" s="60"/>
      <c r="O9" s="60"/>
      <c r="P9" s="60"/>
      <c r="Q9" s="60"/>
      <c r="R9" s="60"/>
      <c r="S9" s="60"/>
      <c r="T9" s="60"/>
      <c r="U9" s="60"/>
    </row>
    <row r="10" spans="1:21" x14ac:dyDescent="0.25">
      <c r="A10" s="94" t="s">
        <v>94</v>
      </c>
      <c r="B10" s="94"/>
      <c r="C10" s="60"/>
      <c r="D10" s="60"/>
      <c r="E10" s="60"/>
      <c r="F10" s="60"/>
      <c r="G10" s="60"/>
      <c r="H10" s="60"/>
      <c r="I10" s="60"/>
      <c r="J10" s="60" t="s">
        <v>617</v>
      </c>
      <c r="K10" s="60"/>
      <c r="L10" s="60"/>
      <c r="M10" s="60"/>
      <c r="N10" s="60"/>
      <c r="O10" s="60"/>
      <c r="P10" s="60"/>
      <c r="Q10" s="60"/>
      <c r="R10" s="60"/>
      <c r="S10" s="60"/>
      <c r="T10" s="60"/>
      <c r="U10" s="60"/>
    </row>
    <row r="11" spans="1:21" x14ac:dyDescent="0.25">
      <c r="A11" s="94" t="s">
        <v>95</v>
      </c>
      <c r="B11" s="94"/>
      <c r="C11" s="60"/>
      <c r="D11" s="60"/>
      <c r="E11" s="60"/>
      <c r="F11" s="60"/>
      <c r="G11" s="60"/>
      <c r="H11" s="60"/>
      <c r="I11" s="60"/>
      <c r="J11" s="60" t="s">
        <v>689</v>
      </c>
      <c r="K11" s="60"/>
      <c r="L11" s="60"/>
      <c r="M11" s="60"/>
      <c r="N11" s="60"/>
      <c r="O11" s="60"/>
      <c r="P11" s="60"/>
      <c r="Q11" s="60"/>
      <c r="R11" s="60"/>
      <c r="S11" s="60"/>
      <c r="T11" s="60"/>
      <c r="U11" s="60"/>
    </row>
    <row r="12" spans="1:21" x14ac:dyDescent="0.25">
      <c r="A12" s="94" t="s">
        <v>249</v>
      </c>
      <c r="B12" s="94"/>
      <c r="C12" s="60"/>
      <c r="D12" s="60"/>
      <c r="E12" s="60"/>
      <c r="F12" s="60"/>
      <c r="G12" s="60"/>
      <c r="H12" s="60"/>
      <c r="I12" s="60"/>
      <c r="J12" s="60" t="s">
        <v>687</v>
      </c>
      <c r="K12" s="60"/>
      <c r="L12" s="60"/>
      <c r="M12" s="60"/>
      <c r="N12" s="60"/>
      <c r="O12" s="60"/>
      <c r="P12" s="60"/>
      <c r="Q12" s="60"/>
      <c r="R12" s="60"/>
      <c r="S12" s="60"/>
      <c r="T12" s="60"/>
      <c r="U12" s="60"/>
    </row>
    <row r="13" spans="1:21" x14ac:dyDescent="0.25">
      <c r="A13" s="94" t="s">
        <v>250</v>
      </c>
      <c r="B13" s="94"/>
      <c r="C13" s="60"/>
      <c r="D13" s="60"/>
      <c r="E13" s="60"/>
      <c r="F13" s="60"/>
      <c r="G13" s="60"/>
      <c r="H13" s="60"/>
      <c r="I13" s="60"/>
      <c r="J13" s="60" t="s">
        <v>604</v>
      </c>
      <c r="K13" s="60"/>
      <c r="L13" s="60"/>
      <c r="M13" s="60"/>
      <c r="N13" s="60"/>
      <c r="O13" s="60"/>
      <c r="P13" s="60"/>
      <c r="Q13" s="60"/>
      <c r="R13" s="60"/>
      <c r="S13" s="60"/>
      <c r="T13" s="60"/>
      <c r="U13" s="60"/>
    </row>
    <row r="14" spans="1:21" x14ac:dyDescent="0.25">
      <c r="A14" s="94" t="s">
        <v>101</v>
      </c>
      <c r="B14" s="94"/>
      <c r="C14" s="60"/>
      <c r="D14" s="60"/>
      <c r="E14" s="60"/>
      <c r="F14" s="60"/>
      <c r="G14" s="60"/>
      <c r="H14" s="60"/>
      <c r="I14" s="60"/>
      <c r="J14" s="60" t="s">
        <v>621</v>
      </c>
      <c r="K14" s="60"/>
      <c r="L14" s="60"/>
      <c r="M14" s="60"/>
      <c r="N14" s="60"/>
      <c r="O14" s="60"/>
      <c r="P14" s="60"/>
      <c r="Q14" s="60"/>
      <c r="R14" s="60"/>
      <c r="S14" s="60"/>
      <c r="T14" s="60"/>
      <c r="U14" s="60"/>
    </row>
    <row r="15" spans="1:21" x14ac:dyDescent="0.25">
      <c r="A15" s="94" t="s">
        <v>414</v>
      </c>
      <c r="B15" s="94"/>
      <c r="C15" s="60"/>
      <c r="D15" s="60"/>
      <c r="E15" s="60"/>
      <c r="F15" s="60"/>
      <c r="G15" s="60"/>
      <c r="H15" s="60"/>
      <c r="I15" s="60"/>
      <c r="J15" s="60" t="s">
        <v>628</v>
      </c>
      <c r="K15" s="60"/>
      <c r="L15" s="60"/>
      <c r="M15" s="60"/>
      <c r="N15" s="60"/>
      <c r="O15" s="60"/>
      <c r="P15" s="60"/>
      <c r="Q15" s="60"/>
      <c r="R15" s="60"/>
      <c r="S15" s="60"/>
      <c r="T15" s="60"/>
      <c r="U15" s="60"/>
    </row>
    <row r="16" spans="1:21" x14ac:dyDescent="0.25">
      <c r="A16" s="94"/>
      <c r="B16" s="94"/>
      <c r="C16" s="60"/>
      <c r="D16" s="60"/>
      <c r="E16" s="60"/>
      <c r="F16" s="60"/>
      <c r="G16" s="60"/>
      <c r="H16" s="60"/>
      <c r="I16" s="60"/>
      <c r="J16" s="60" t="s">
        <v>609</v>
      </c>
      <c r="K16" s="60"/>
      <c r="L16" s="60"/>
      <c r="M16" s="60"/>
      <c r="N16" s="60"/>
      <c r="O16" s="60"/>
      <c r="P16" s="60"/>
      <c r="Q16" s="60"/>
      <c r="R16" s="60"/>
      <c r="S16" s="60"/>
      <c r="T16" s="60"/>
      <c r="U16" s="60"/>
    </row>
    <row r="17" spans="1:21" x14ac:dyDescent="0.25">
      <c r="A17" s="94" t="s">
        <v>99</v>
      </c>
      <c r="B17" s="94"/>
      <c r="C17" s="60"/>
      <c r="D17" s="60"/>
      <c r="E17" s="60"/>
      <c r="F17" s="60"/>
      <c r="G17" s="60"/>
      <c r="H17" s="60"/>
      <c r="I17" s="60"/>
      <c r="J17" s="60" t="s">
        <v>53</v>
      </c>
      <c r="K17" s="60"/>
      <c r="L17" s="60"/>
      <c r="M17" s="60"/>
      <c r="N17" s="60"/>
      <c r="O17" s="60"/>
      <c r="P17" s="60"/>
      <c r="Q17" s="60"/>
      <c r="R17" s="60"/>
      <c r="S17" s="60"/>
      <c r="T17" s="60"/>
      <c r="U17" s="60"/>
    </row>
    <row r="18" spans="1:21" x14ac:dyDescent="0.25">
      <c r="A18" s="94" t="s">
        <v>100</v>
      </c>
      <c r="B18" s="94"/>
      <c r="C18" s="60"/>
      <c r="D18" s="60"/>
      <c r="E18" s="60"/>
      <c r="F18" s="60"/>
      <c r="G18" s="60"/>
      <c r="H18" s="60"/>
      <c r="I18" s="60"/>
      <c r="J18" s="60" t="s">
        <v>683</v>
      </c>
      <c r="K18" s="60"/>
      <c r="L18" s="60"/>
      <c r="M18" s="60"/>
      <c r="N18" s="60"/>
      <c r="O18" s="60"/>
      <c r="P18" s="60"/>
      <c r="Q18" s="60"/>
      <c r="R18" s="60"/>
      <c r="S18" s="60"/>
      <c r="T18" s="60"/>
      <c r="U18" s="60"/>
    </row>
    <row r="19" spans="1:21" x14ac:dyDescent="0.25">
      <c r="A19" s="94" t="s">
        <v>414</v>
      </c>
      <c r="B19" s="94"/>
      <c r="C19" s="60"/>
      <c r="D19" s="60"/>
      <c r="E19" s="60"/>
      <c r="F19" s="60"/>
      <c r="G19" s="60"/>
      <c r="H19" s="60"/>
      <c r="I19" s="60"/>
      <c r="J19" s="60" t="s">
        <v>603</v>
      </c>
      <c r="K19" s="60"/>
      <c r="L19" s="60"/>
      <c r="M19" s="60"/>
      <c r="N19" s="60"/>
      <c r="O19" s="60"/>
      <c r="P19" s="60"/>
      <c r="Q19" s="60"/>
      <c r="R19" s="60"/>
      <c r="S19" s="60"/>
      <c r="T19" s="60"/>
      <c r="U19" s="60"/>
    </row>
    <row r="20" spans="1:21" x14ac:dyDescent="0.25">
      <c r="A20" s="94"/>
      <c r="B20" s="94"/>
      <c r="C20" s="60"/>
      <c r="D20" s="60"/>
      <c r="E20" s="60"/>
      <c r="F20" s="60"/>
      <c r="G20" s="60"/>
      <c r="H20" s="60"/>
      <c r="I20" s="60"/>
      <c r="J20" s="60" t="s">
        <v>637</v>
      </c>
      <c r="K20" s="60"/>
      <c r="L20" s="60"/>
      <c r="M20" s="60"/>
      <c r="N20" s="60"/>
      <c r="O20" s="60"/>
      <c r="P20" s="60"/>
      <c r="Q20" s="60"/>
      <c r="R20" s="60"/>
      <c r="S20" s="60"/>
      <c r="T20" s="60"/>
      <c r="U20" s="60"/>
    </row>
    <row r="21" spans="1:21" x14ac:dyDescent="0.25">
      <c r="A21" s="94"/>
      <c r="B21" s="94"/>
      <c r="C21" s="60"/>
      <c r="D21" s="60"/>
      <c r="E21" s="60"/>
      <c r="F21" s="60"/>
      <c r="G21" s="60"/>
      <c r="H21" s="60"/>
      <c r="I21" s="60"/>
      <c r="J21" s="60" t="s">
        <v>612</v>
      </c>
      <c r="K21" s="60"/>
      <c r="L21" s="60"/>
      <c r="M21" s="60"/>
      <c r="N21" s="60"/>
      <c r="O21" s="60"/>
      <c r="P21" s="60"/>
      <c r="Q21" s="60"/>
      <c r="R21" s="60"/>
      <c r="S21" s="60"/>
      <c r="T21" s="60"/>
      <c r="U21" s="60"/>
    </row>
    <row r="22" spans="1:21" x14ac:dyDescent="0.25">
      <c r="A22" s="94"/>
      <c r="B22" s="94"/>
      <c r="C22" s="60"/>
      <c r="D22" s="60"/>
      <c r="E22" s="60"/>
      <c r="F22" s="60"/>
      <c r="G22" s="60"/>
      <c r="H22" s="60"/>
      <c r="I22" s="60"/>
      <c r="J22" s="60" t="s">
        <v>618</v>
      </c>
      <c r="K22" s="60"/>
      <c r="L22" s="60"/>
      <c r="M22" s="60"/>
      <c r="N22" s="60"/>
      <c r="O22" s="60"/>
      <c r="P22" s="60"/>
      <c r="Q22" s="60"/>
      <c r="R22" s="60"/>
      <c r="S22" s="60"/>
      <c r="T22" s="60"/>
      <c r="U22" s="60"/>
    </row>
    <row r="23" spans="1:21" x14ac:dyDescent="0.25">
      <c r="A23" s="714" t="s">
        <v>32</v>
      </c>
      <c r="B23" s="94"/>
      <c r="C23" s="60"/>
      <c r="D23" s="60"/>
      <c r="E23" s="60"/>
      <c r="F23" s="60"/>
      <c r="G23" s="60"/>
      <c r="H23" s="60"/>
      <c r="I23" s="60"/>
      <c r="J23" s="60" t="s">
        <v>688</v>
      </c>
      <c r="K23" s="60"/>
      <c r="L23" s="60"/>
      <c r="M23" s="60"/>
      <c r="N23" s="60"/>
      <c r="O23" s="60"/>
      <c r="P23" s="60"/>
      <c r="Q23" s="60"/>
      <c r="R23" s="60"/>
      <c r="S23" s="60"/>
      <c r="T23" s="60"/>
      <c r="U23" s="60"/>
    </row>
    <row r="24" spans="1:21" x14ac:dyDescent="0.25">
      <c r="A24" s="714" t="s">
        <v>102</v>
      </c>
      <c r="B24" s="94"/>
      <c r="C24" s="60"/>
      <c r="D24" s="60"/>
      <c r="E24" s="60"/>
      <c r="F24" s="60"/>
      <c r="G24" s="60"/>
      <c r="H24" s="60"/>
      <c r="I24" s="60"/>
      <c r="J24" s="60" t="s">
        <v>626</v>
      </c>
      <c r="K24" s="60"/>
      <c r="L24" s="60"/>
      <c r="M24" s="60"/>
      <c r="N24" s="60"/>
      <c r="O24" s="60"/>
      <c r="P24" s="60"/>
      <c r="Q24" s="60"/>
      <c r="R24" s="60"/>
      <c r="S24" s="60"/>
      <c r="T24" s="60"/>
      <c r="U24" s="60"/>
    </row>
    <row r="25" spans="1:21" x14ac:dyDescent="0.25">
      <c r="A25" s="714" t="s">
        <v>232</v>
      </c>
      <c r="B25" s="94"/>
      <c r="C25" s="60"/>
      <c r="D25" s="60"/>
      <c r="E25" s="60"/>
      <c r="F25" s="60"/>
      <c r="G25" s="60"/>
      <c r="H25" s="60"/>
      <c r="I25" s="60"/>
      <c r="J25" s="60" t="s">
        <v>693</v>
      </c>
      <c r="K25" s="60"/>
      <c r="L25" s="60"/>
      <c r="M25" s="60"/>
      <c r="N25" s="60"/>
      <c r="O25" s="60"/>
      <c r="P25" s="60"/>
      <c r="Q25" s="60"/>
      <c r="R25" s="60"/>
      <c r="S25" s="60"/>
      <c r="T25" s="60"/>
      <c r="U25" s="60"/>
    </row>
    <row r="26" spans="1:21" x14ac:dyDescent="0.25">
      <c r="A26" s="714" t="s">
        <v>414</v>
      </c>
      <c r="B26" s="94"/>
      <c r="C26" s="60"/>
      <c r="D26" s="60"/>
      <c r="E26" s="60"/>
      <c r="F26" s="60"/>
      <c r="G26" s="60"/>
      <c r="H26" s="60"/>
      <c r="I26" s="60"/>
      <c r="J26" s="60" t="s">
        <v>678</v>
      </c>
      <c r="K26" s="60"/>
      <c r="L26" s="60"/>
      <c r="M26" s="60"/>
      <c r="N26" s="60"/>
      <c r="O26" s="60"/>
      <c r="P26" s="60"/>
      <c r="Q26" s="60"/>
      <c r="R26" s="60"/>
      <c r="S26" s="60"/>
      <c r="T26" s="60"/>
      <c r="U26" s="60"/>
    </row>
    <row r="27" spans="1:21" x14ac:dyDescent="0.25">
      <c r="A27" s="714"/>
      <c r="B27" s="94"/>
      <c r="C27" s="60"/>
      <c r="D27" s="60"/>
      <c r="E27" s="60"/>
      <c r="F27" s="60"/>
      <c r="G27" s="60"/>
      <c r="H27" s="60"/>
      <c r="I27" s="60"/>
      <c r="J27" s="60" t="s">
        <v>684</v>
      </c>
      <c r="K27" s="60"/>
      <c r="L27" s="60"/>
      <c r="M27" s="60"/>
      <c r="N27" s="60"/>
      <c r="O27" s="60"/>
      <c r="P27" s="60"/>
      <c r="Q27" s="60"/>
      <c r="R27" s="60"/>
      <c r="S27" s="60"/>
      <c r="T27" s="60"/>
      <c r="U27" s="60"/>
    </row>
    <row r="28" spans="1:21" x14ac:dyDescent="0.25">
      <c r="A28" s="714" t="s">
        <v>103</v>
      </c>
      <c r="B28" s="94"/>
      <c r="C28" s="60"/>
      <c r="D28" s="60"/>
      <c r="E28" s="60"/>
      <c r="F28" s="60"/>
      <c r="G28" s="60"/>
      <c r="H28" s="60"/>
      <c r="I28" s="60"/>
      <c r="J28" s="60" t="s">
        <v>690</v>
      </c>
      <c r="K28" s="60"/>
      <c r="L28" s="60"/>
      <c r="M28" s="60"/>
      <c r="N28" s="60"/>
      <c r="O28" s="60"/>
      <c r="P28" s="60"/>
      <c r="Q28" s="60"/>
      <c r="R28" s="60"/>
      <c r="S28" s="60"/>
      <c r="T28" s="60"/>
      <c r="U28" s="60"/>
    </row>
    <row r="29" spans="1:21" x14ac:dyDescent="0.25">
      <c r="A29" s="714" t="s">
        <v>104</v>
      </c>
      <c r="B29" s="94"/>
      <c r="C29" s="60"/>
      <c r="D29" s="60"/>
      <c r="E29" s="60"/>
      <c r="F29" s="60"/>
      <c r="G29" s="60"/>
      <c r="H29" s="60"/>
      <c r="I29" s="60"/>
      <c r="J29" s="60" t="s">
        <v>602</v>
      </c>
      <c r="K29" s="60"/>
      <c r="L29" s="60"/>
      <c r="M29" s="60"/>
      <c r="N29" s="60"/>
      <c r="O29" s="60"/>
      <c r="P29" s="60"/>
      <c r="Q29" s="60"/>
      <c r="R29" s="60"/>
      <c r="S29" s="60"/>
      <c r="T29" s="60"/>
      <c r="U29" s="60"/>
    </row>
    <row r="30" spans="1:21" x14ac:dyDescent="0.25">
      <c r="A30" s="714" t="s">
        <v>105</v>
      </c>
      <c r="B30" s="94"/>
      <c r="C30" s="60"/>
      <c r="D30" s="60"/>
      <c r="E30" s="60"/>
      <c r="F30" s="60"/>
      <c r="G30" s="60"/>
      <c r="H30" s="60"/>
      <c r="I30" s="60"/>
      <c r="J30" s="60" t="s">
        <v>631</v>
      </c>
      <c r="K30" s="60"/>
      <c r="L30" s="60"/>
      <c r="M30" s="60"/>
      <c r="N30" s="60"/>
      <c r="O30" s="60"/>
      <c r="P30" s="60"/>
      <c r="Q30" s="60"/>
      <c r="R30" s="60"/>
      <c r="S30" s="60"/>
      <c r="T30" s="60"/>
      <c r="U30" s="60"/>
    </row>
    <row r="31" spans="1:21" x14ac:dyDescent="0.25">
      <c r="A31" s="714" t="s">
        <v>106</v>
      </c>
      <c r="B31" s="94"/>
      <c r="C31" s="60"/>
      <c r="D31" s="60"/>
      <c r="E31" s="60"/>
      <c r="F31" s="60"/>
      <c r="G31" s="60"/>
      <c r="H31" s="60"/>
      <c r="I31" s="60"/>
      <c r="J31" s="60" t="s">
        <v>607</v>
      </c>
      <c r="K31" s="60"/>
      <c r="L31" s="60"/>
      <c r="M31" s="60"/>
      <c r="N31" s="60"/>
      <c r="O31" s="60"/>
      <c r="P31" s="60"/>
      <c r="Q31" s="60"/>
      <c r="R31" s="60"/>
      <c r="S31" s="60"/>
      <c r="T31" s="60"/>
      <c r="U31" s="60"/>
    </row>
    <row r="32" spans="1:21" x14ac:dyDescent="0.25">
      <c r="A32" s="714" t="s">
        <v>107</v>
      </c>
      <c r="B32" s="94"/>
      <c r="C32" s="60"/>
      <c r="D32" s="60"/>
      <c r="E32" s="60"/>
      <c r="F32" s="60"/>
      <c r="G32" s="60"/>
      <c r="H32" s="60"/>
      <c r="I32" s="60"/>
      <c r="J32" s="60" t="s">
        <v>620</v>
      </c>
      <c r="K32" s="60"/>
      <c r="L32" s="60"/>
      <c r="M32" s="60"/>
      <c r="N32" s="60"/>
      <c r="O32" s="60"/>
      <c r="P32" s="60"/>
      <c r="Q32" s="60"/>
      <c r="R32" s="60"/>
      <c r="S32" s="60"/>
      <c r="T32" s="60"/>
      <c r="U32" s="60"/>
    </row>
    <row r="33" spans="1:21" x14ac:dyDescent="0.25">
      <c r="A33" s="714" t="s">
        <v>108</v>
      </c>
      <c r="B33" s="94"/>
      <c r="C33" s="60"/>
      <c r="D33" s="60"/>
      <c r="E33" s="60"/>
      <c r="F33" s="60"/>
      <c r="G33" s="60"/>
      <c r="H33" s="60"/>
      <c r="I33" s="60"/>
      <c r="J33" s="60" t="s">
        <v>681</v>
      </c>
      <c r="K33" s="60"/>
      <c r="L33" s="60"/>
      <c r="M33" s="60"/>
      <c r="N33" s="60"/>
      <c r="O33" s="60"/>
      <c r="P33" s="60"/>
      <c r="Q33" s="60"/>
      <c r="R33" s="60"/>
      <c r="S33" s="60"/>
      <c r="T33" s="60"/>
      <c r="U33" s="60"/>
    </row>
    <row r="34" spans="1:21" x14ac:dyDescent="0.25">
      <c r="A34" s="714" t="s">
        <v>110</v>
      </c>
      <c r="B34" s="94"/>
      <c r="C34" s="60"/>
      <c r="D34" s="60"/>
      <c r="E34" s="60"/>
      <c r="F34" s="60"/>
      <c r="G34" s="60"/>
      <c r="H34" s="60"/>
      <c r="I34" s="60"/>
      <c r="J34" s="60" t="s">
        <v>605</v>
      </c>
      <c r="K34" s="60"/>
      <c r="L34" s="60"/>
      <c r="M34" s="60"/>
      <c r="N34" s="60"/>
      <c r="O34" s="60"/>
      <c r="P34" s="60"/>
      <c r="Q34" s="60"/>
      <c r="R34" s="60"/>
      <c r="S34" s="60"/>
      <c r="T34" s="60"/>
      <c r="U34" s="60"/>
    </row>
    <row r="35" spans="1:21" x14ac:dyDescent="0.25">
      <c r="A35" s="714" t="s">
        <v>109</v>
      </c>
      <c r="B35" s="94"/>
      <c r="C35" s="60"/>
      <c r="D35" s="60"/>
      <c r="E35" s="60"/>
      <c r="F35" s="60"/>
      <c r="G35" s="60"/>
      <c r="H35" s="60"/>
      <c r="I35" s="60"/>
      <c r="J35" s="60" t="s">
        <v>682</v>
      </c>
      <c r="K35" s="60"/>
      <c r="L35" s="60"/>
      <c r="M35" s="60"/>
      <c r="N35" s="60"/>
      <c r="O35" s="60"/>
      <c r="P35" s="60"/>
      <c r="Q35" s="60"/>
      <c r="R35" s="60"/>
      <c r="S35" s="60"/>
      <c r="T35" s="60"/>
      <c r="U35" s="60"/>
    </row>
    <row r="36" spans="1:21" x14ac:dyDescent="0.25">
      <c r="A36" s="128" t="s">
        <v>207</v>
      </c>
      <c r="B36" s="94"/>
      <c r="C36" s="60"/>
      <c r="D36" s="60"/>
      <c r="E36" s="60"/>
      <c r="F36" s="60"/>
      <c r="G36" s="60"/>
      <c r="H36" s="60"/>
      <c r="I36" s="60"/>
      <c r="J36" s="60" t="s">
        <v>636</v>
      </c>
      <c r="K36" s="60"/>
      <c r="L36" s="60"/>
      <c r="M36" s="60"/>
      <c r="N36" s="60"/>
      <c r="O36" s="60"/>
      <c r="P36" s="60"/>
      <c r="Q36" s="60"/>
      <c r="R36" s="60"/>
      <c r="S36" s="60"/>
      <c r="T36" s="60"/>
      <c r="U36" s="60"/>
    </row>
    <row r="37" spans="1:21" x14ac:dyDescent="0.25">
      <c r="A37" s="128" t="s">
        <v>208</v>
      </c>
      <c r="B37" s="94"/>
      <c r="C37" s="60"/>
      <c r="D37" s="60"/>
      <c r="E37" s="60"/>
      <c r="F37" s="60"/>
      <c r="G37" s="60"/>
      <c r="H37" s="60"/>
      <c r="I37" s="60"/>
      <c r="J37" s="60" t="s">
        <v>606</v>
      </c>
      <c r="K37" s="60"/>
      <c r="L37" s="60"/>
      <c r="M37" s="60"/>
      <c r="N37" s="60"/>
      <c r="O37" s="60"/>
      <c r="P37" s="60"/>
      <c r="Q37" s="60"/>
      <c r="R37" s="60"/>
      <c r="S37" s="60"/>
      <c r="T37" s="60"/>
      <c r="U37" s="60"/>
    </row>
    <row r="38" spans="1:21" x14ac:dyDescent="0.25">
      <c r="A38" s="128" t="s">
        <v>209</v>
      </c>
      <c r="B38" s="94"/>
      <c r="C38" s="60"/>
      <c r="D38" s="60"/>
      <c r="E38" s="60"/>
      <c r="F38" s="60"/>
      <c r="G38" s="60"/>
      <c r="H38" s="60"/>
      <c r="I38" s="60"/>
      <c r="J38" s="60" t="s">
        <v>622</v>
      </c>
      <c r="K38" s="60"/>
      <c r="L38" s="60"/>
      <c r="M38" s="60"/>
      <c r="N38" s="60"/>
      <c r="O38" s="60"/>
      <c r="P38" s="60"/>
      <c r="Q38" s="60"/>
      <c r="R38" s="60"/>
      <c r="S38" s="60"/>
      <c r="T38" s="60"/>
      <c r="U38" s="60"/>
    </row>
    <row r="39" spans="1:21" x14ac:dyDescent="0.25">
      <c r="A39" s="128" t="s">
        <v>210</v>
      </c>
      <c r="B39" s="94"/>
      <c r="C39" s="60"/>
      <c r="D39" s="60"/>
      <c r="E39" s="60"/>
      <c r="F39" s="60"/>
      <c r="G39" s="60"/>
      <c r="H39" s="60"/>
      <c r="I39" s="60"/>
      <c r="J39" s="60" t="s">
        <v>610</v>
      </c>
      <c r="K39" s="60"/>
      <c r="L39" s="60"/>
      <c r="M39" s="60"/>
      <c r="N39" s="60"/>
      <c r="O39" s="60"/>
      <c r="P39" s="60"/>
      <c r="Q39" s="60"/>
      <c r="R39" s="60"/>
      <c r="S39" s="60"/>
      <c r="T39" s="60"/>
      <c r="U39" s="60"/>
    </row>
    <row r="40" spans="1:21" x14ac:dyDescent="0.25">
      <c r="A40" s="128" t="s">
        <v>211</v>
      </c>
      <c r="B40" s="94"/>
      <c r="C40" s="60"/>
      <c r="D40" s="60"/>
      <c r="E40" s="60"/>
      <c r="F40" s="60"/>
      <c r="G40" s="60"/>
      <c r="H40" s="60"/>
      <c r="I40" s="60"/>
      <c r="J40" s="60" t="s">
        <v>627</v>
      </c>
      <c r="K40" s="60"/>
      <c r="L40" s="60"/>
      <c r="M40" s="60"/>
      <c r="N40" s="60"/>
      <c r="O40" s="60"/>
      <c r="P40" s="60"/>
      <c r="Q40" s="60"/>
      <c r="R40" s="60"/>
      <c r="S40" s="60"/>
      <c r="T40" s="60"/>
      <c r="U40" s="60"/>
    </row>
    <row r="41" spans="1:21" x14ac:dyDescent="0.25">
      <c r="A41" s="128" t="s">
        <v>212</v>
      </c>
      <c r="B41" s="94"/>
      <c r="C41" s="60"/>
      <c r="D41" s="60"/>
      <c r="E41" s="60"/>
      <c r="F41" s="60"/>
      <c r="G41" s="60"/>
      <c r="H41" s="60"/>
      <c r="I41" s="60"/>
      <c r="J41" s="60" t="s">
        <v>677</v>
      </c>
      <c r="K41" s="60"/>
      <c r="L41" s="60"/>
      <c r="M41" s="60"/>
      <c r="N41" s="60"/>
      <c r="O41" s="60"/>
      <c r="P41" s="60"/>
      <c r="Q41" s="60"/>
      <c r="R41" s="60"/>
      <c r="S41" s="60"/>
      <c r="T41" s="60"/>
      <c r="U41" s="60"/>
    </row>
    <row r="42" spans="1:21" x14ac:dyDescent="0.25">
      <c r="A42" s="128" t="s">
        <v>213</v>
      </c>
      <c r="B42" s="94"/>
      <c r="C42" s="60"/>
      <c r="D42" s="60"/>
      <c r="E42" s="60"/>
      <c r="F42" s="60"/>
      <c r="G42" s="60"/>
      <c r="H42" s="60"/>
      <c r="I42" s="60"/>
      <c r="J42" s="60" t="s">
        <v>679</v>
      </c>
      <c r="K42" s="60"/>
      <c r="L42" s="60"/>
      <c r="M42" s="60"/>
      <c r="N42" s="60"/>
      <c r="O42" s="60"/>
      <c r="P42" s="60"/>
      <c r="Q42" s="60"/>
      <c r="R42" s="60"/>
      <c r="S42" s="60"/>
      <c r="T42" s="60"/>
      <c r="U42" s="60"/>
    </row>
    <row r="43" spans="1:21" x14ac:dyDescent="0.25">
      <c r="A43" s="128" t="s">
        <v>214</v>
      </c>
      <c r="B43" s="94"/>
      <c r="C43" s="60"/>
      <c r="D43" s="60"/>
      <c r="E43" s="60"/>
      <c r="F43" s="60"/>
      <c r="G43" s="60"/>
      <c r="H43" s="60"/>
      <c r="I43" s="60"/>
      <c r="J43" s="60" t="s">
        <v>680</v>
      </c>
      <c r="K43" s="60"/>
      <c r="L43" s="60"/>
      <c r="M43" s="60"/>
      <c r="N43" s="60"/>
      <c r="O43" s="60"/>
      <c r="P43" s="60"/>
      <c r="Q43" s="60"/>
      <c r="R43" s="60"/>
      <c r="S43" s="60"/>
      <c r="T43" s="60"/>
      <c r="U43" s="60"/>
    </row>
    <row r="44" spans="1:21" x14ac:dyDescent="0.25">
      <c r="A44" s="128" t="s">
        <v>215</v>
      </c>
      <c r="B44" s="94"/>
      <c r="C44" s="60"/>
      <c r="D44" s="60"/>
      <c r="E44" s="60"/>
      <c r="F44" s="60"/>
      <c r="G44" s="60"/>
      <c r="H44" s="60"/>
      <c r="I44" s="60"/>
      <c r="J44" s="60" t="s">
        <v>611</v>
      </c>
      <c r="K44" s="60"/>
      <c r="L44" s="60"/>
      <c r="M44" s="60"/>
      <c r="N44" s="60"/>
      <c r="O44" s="60"/>
      <c r="P44" s="60"/>
      <c r="Q44" s="60"/>
      <c r="R44" s="60"/>
      <c r="S44" s="60"/>
      <c r="T44" s="60"/>
      <c r="U44" s="60"/>
    </row>
    <row r="45" spans="1:21" x14ac:dyDescent="0.25">
      <c r="A45" s="128" t="s">
        <v>216</v>
      </c>
      <c r="B45" s="94"/>
      <c r="C45" s="60"/>
      <c r="D45" s="60"/>
      <c r="E45" s="60"/>
      <c r="F45" s="60"/>
      <c r="G45" s="60"/>
      <c r="H45" s="60"/>
      <c r="I45" s="60"/>
      <c r="J45" s="60" t="s">
        <v>635</v>
      </c>
      <c r="K45" s="60"/>
      <c r="L45" s="60"/>
      <c r="M45" s="60"/>
      <c r="N45" s="60"/>
      <c r="O45" s="60"/>
      <c r="P45" s="60"/>
      <c r="Q45" s="60"/>
      <c r="R45" s="60"/>
      <c r="S45" s="60"/>
      <c r="T45" s="60"/>
      <c r="U45" s="60"/>
    </row>
    <row r="46" spans="1:21" x14ac:dyDescent="0.25">
      <c r="A46" s="128" t="s">
        <v>217</v>
      </c>
      <c r="B46" s="94"/>
      <c r="C46" s="60"/>
      <c r="D46" s="60"/>
      <c r="E46" s="60"/>
      <c r="F46" s="60"/>
      <c r="G46" s="60"/>
      <c r="H46" s="60"/>
      <c r="I46" s="60"/>
      <c r="J46" s="60" t="s">
        <v>691</v>
      </c>
      <c r="K46" s="60"/>
      <c r="L46" s="60"/>
      <c r="M46" s="60"/>
      <c r="N46" s="60"/>
      <c r="O46" s="60"/>
      <c r="P46" s="60"/>
      <c r="Q46" s="60"/>
      <c r="R46" s="60"/>
      <c r="S46" s="60"/>
      <c r="T46" s="60"/>
      <c r="U46" s="60"/>
    </row>
    <row r="47" spans="1:21" x14ac:dyDescent="0.25">
      <c r="A47" s="128" t="s">
        <v>218</v>
      </c>
      <c r="B47" s="94"/>
      <c r="C47" s="60"/>
      <c r="D47" s="60"/>
      <c r="E47" s="60"/>
      <c r="F47" s="60"/>
      <c r="G47" s="60"/>
      <c r="H47" s="60"/>
      <c r="I47" s="60"/>
      <c r="J47" s="60" t="s">
        <v>685</v>
      </c>
      <c r="K47" s="60"/>
      <c r="L47" s="60"/>
      <c r="M47" s="60"/>
      <c r="N47" s="60"/>
      <c r="O47" s="60"/>
      <c r="P47" s="60"/>
      <c r="Q47" s="60"/>
      <c r="R47" s="60"/>
      <c r="S47" s="60"/>
      <c r="T47" s="60"/>
      <c r="U47" s="60"/>
    </row>
    <row r="48" spans="1:21" x14ac:dyDescent="0.25">
      <c r="A48" s="128" t="s">
        <v>219</v>
      </c>
      <c r="B48" s="94"/>
      <c r="C48" s="60"/>
      <c r="D48" s="60"/>
      <c r="E48" s="60"/>
      <c r="F48" s="60"/>
      <c r="G48" s="60"/>
      <c r="H48" s="60"/>
      <c r="I48" s="60"/>
      <c r="J48" s="60" t="s">
        <v>44</v>
      </c>
      <c r="K48" s="60"/>
      <c r="L48" s="60"/>
      <c r="M48" s="60"/>
      <c r="N48" s="60"/>
      <c r="O48" s="60"/>
      <c r="P48" s="60"/>
      <c r="Q48" s="60"/>
      <c r="R48" s="60"/>
      <c r="S48" s="60"/>
      <c r="T48" s="60"/>
      <c r="U48" s="60"/>
    </row>
    <row r="49" spans="1:21" x14ac:dyDescent="0.25">
      <c r="A49" s="128" t="s">
        <v>220</v>
      </c>
      <c r="B49" s="94"/>
      <c r="C49" s="60"/>
      <c r="D49" s="60"/>
      <c r="E49" s="60"/>
      <c r="F49" s="60"/>
      <c r="G49" s="60"/>
      <c r="H49" s="60"/>
      <c r="I49" s="60"/>
      <c r="J49" s="60" t="s">
        <v>614</v>
      </c>
      <c r="K49" s="60"/>
      <c r="L49" s="60"/>
      <c r="M49" s="60"/>
      <c r="N49" s="60"/>
      <c r="O49" s="60"/>
      <c r="P49" s="60"/>
      <c r="Q49" s="60"/>
      <c r="R49" s="60"/>
      <c r="S49" s="60"/>
      <c r="T49" s="60"/>
      <c r="U49" s="60"/>
    </row>
    <row r="50" spans="1:21" x14ac:dyDescent="0.25">
      <c r="A50" s="549" t="s">
        <v>510</v>
      </c>
      <c r="B50" s="48"/>
      <c r="J50" s="60" t="s">
        <v>608</v>
      </c>
    </row>
    <row r="51" spans="1:21" x14ac:dyDescent="0.25">
      <c r="A51" s="549"/>
      <c r="B51" s="48"/>
      <c r="J51" s="60" t="s">
        <v>692</v>
      </c>
    </row>
    <row r="52" spans="1:21" x14ac:dyDescent="0.25">
      <c r="A52" s="549"/>
      <c r="B52" s="48"/>
      <c r="J52" s="60" t="s">
        <v>625</v>
      </c>
    </row>
    <row r="53" spans="1:21" x14ac:dyDescent="0.25">
      <c r="A53" s="48" t="s">
        <v>1</v>
      </c>
      <c r="B53" s="48"/>
      <c r="J53" s="60" t="s">
        <v>633</v>
      </c>
    </row>
    <row r="54" spans="1:21" x14ac:dyDescent="0.25">
      <c r="A54" s="48" t="s">
        <v>162</v>
      </c>
      <c r="B54" s="48"/>
      <c r="J54" s="60" t="s">
        <v>634</v>
      </c>
    </row>
    <row r="55" spans="1:21" x14ac:dyDescent="0.25">
      <c r="A55" s="549" t="s">
        <v>510</v>
      </c>
      <c r="B55" s="48"/>
      <c r="J55" s="60" t="s">
        <v>629</v>
      </c>
    </row>
    <row r="56" spans="1:21" x14ac:dyDescent="0.25">
      <c r="A56" s="48"/>
      <c r="B56" s="48"/>
      <c r="J56" s="60" t="s">
        <v>630</v>
      </c>
    </row>
    <row r="57" spans="1:21" x14ac:dyDescent="0.25">
      <c r="A57" s="48" t="s">
        <v>163</v>
      </c>
      <c r="B57" s="48"/>
      <c r="J57" s="60" t="s">
        <v>619</v>
      </c>
    </row>
    <row r="58" spans="1:21" x14ac:dyDescent="0.25">
      <c r="A58" s="48" t="s">
        <v>164</v>
      </c>
      <c r="B58" s="48"/>
      <c r="J58" s="60" t="s">
        <v>623</v>
      </c>
    </row>
    <row r="59" spans="1:21" x14ac:dyDescent="0.25">
      <c r="A59" s="48" t="s">
        <v>165</v>
      </c>
      <c r="B59" s="48"/>
      <c r="J59" s="60" t="s">
        <v>615</v>
      </c>
    </row>
    <row r="60" spans="1:21" x14ac:dyDescent="0.25">
      <c r="A60" s="48" t="s">
        <v>517</v>
      </c>
      <c r="B60" s="48"/>
      <c r="J60" s="60" t="s">
        <v>686</v>
      </c>
    </row>
    <row r="61" spans="1:21" x14ac:dyDescent="0.25">
      <c r="A61" s="48"/>
      <c r="B61" s="48"/>
      <c r="J61" s="940" t="s">
        <v>721</v>
      </c>
      <c r="K61" s="60"/>
      <c r="L61" s="60"/>
      <c r="M61" s="60"/>
    </row>
    <row r="62" spans="1:21" x14ac:dyDescent="0.25">
      <c r="A62" s="48"/>
      <c r="B62" s="48"/>
      <c r="J62" s="60" t="s">
        <v>722</v>
      </c>
    </row>
    <row r="63" spans="1:21" x14ac:dyDescent="0.25">
      <c r="A63" s="48"/>
      <c r="B63" s="48"/>
      <c r="J63" s="60" t="s">
        <v>723</v>
      </c>
      <c r="K63" s="60"/>
      <c r="L63" s="60"/>
    </row>
    <row r="64" spans="1:21" x14ac:dyDescent="0.25">
      <c r="A64" s="48"/>
      <c r="B64" s="48"/>
    </row>
    <row r="65" spans="1:2" x14ac:dyDescent="0.25">
      <c r="A65" s="548" t="s">
        <v>121</v>
      </c>
      <c r="B65" s="48"/>
    </row>
    <row r="66" spans="1:2" x14ac:dyDescent="0.25">
      <c r="A66" s="548" t="s">
        <v>120</v>
      </c>
      <c r="B66" s="48"/>
    </row>
    <row r="67" spans="1:2" x14ac:dyDescent="0.25">
      <c r="A67" s="548" t="s">
        <v>122</v>
      </c>
      <c r="B67" s="48"/>
    </row>
    <row r="68" spans="1:2" x14ac:dyDescent="0.25">
      <c r="A68" s="48" t="s">
        <v>399</v>
      </c>
      <c r="B68" s="48"/>
    </row>
    <row r="95" spans="1:1" x14ac:dyDescent="0.25">
      <c r="A95" s="549" t="s">
        <v>540</v>
      </c>
    </row>
    <row r="96" spans="1:1" x14ac:dyDescent="0.25">
      <c r="A96" s="549" t="s">
        <v>541</v>
      </c>
    </row>
    <row r="97" spans="1:1" x14ac:dyDescent="0.25">
      <c r="A97" s="549" t="s">
        <v>542</v>
      </c>
    </row>
    <row r="98" spans="1:1" x14ac:dyDescent="0.25">
      <c r="A98" s="549" t="s">
        <v>543</v>
      </c>
    </row>
    <row r="99" spans="1:1" x14ac:dyDescent="0.25">
      <c r="A99" s="549" t="s">
        <v>572</v>
      </c>
    </row>
    <row r="100" spans="1:1" x14ac:dyDescent="0.25">
      <c r="A100" s="549" t="s">
        <v>544</v>
      </c>
    </row>
  </sheetData>
  <sheetProtection selectLockedCells="1" selectUnlockedCells="1"/>
  <sortState xmlns:xlrd2="http://schemas.microsoft.com/office/spreadsheetml/2017/richdata2" ref="J2:J61">
    <sortCondition ref="J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5"/>
  <sheetViews>
    <sheetView topLeftCell="A11" workbookViewId="0">
      <selection activeCell="J9" sqref="J9"/>
    </sheetView>
  </sheetViews>
  <sheetFormatPr defaultRowHeight="15" x14ac:dyDescent="0.25"/>
  <cols>
    <col min="1" max="1" width="16.5703125" style="47" bestFit="1" customWidth="1"/>
    <col min="2" max="2" width="16.5703125" style="47" customWidth="1"/>
    <col min="3" max="4" width="9.140625" style="47"/>
    <col min="5" max="5" width="7.5703125" style="47" customWidth="1"/>
    <col min="6" max="6" width="27.28515625" style="47" customWidth="1"/>
    <col min="7" max="7" width="31.85546875" style="397" customWidth="1"/>
    <col min="8" max="8" width="5.7109375" style="47" customWidth="1"/>
    <col min="9" max="9" width="52.85546875" style="597" customWidth="1"/>
    <col min="10" max="10" width="9.140625" style="94"/>
    <col min="11" max="11" width="9.85546875" style="47" customWidth="1"/>
    <col min="12" max="16384" width="9.140625" style="47"/>
  </cols>
  <sheetData>
    <row r="1" spans="1:11" ht="15" customHeight="1" x14ac:dyDescent="0.25">
      <c r="A1" s="967" t="s">
        <v>500</v>
      </c>
      <c r="B1" s="968"/>
      <c r="C1" s="968"/>
      <c r="D1" s="968"/>
      <c r="E1" s="968"/>
      <c r="F1" s="968"/>
      <c r="G1" s="969"/>
      <c r="H1" s="464"/>
      <c r="I1" s="588"/>
      <c r="J1" s="487"/>
    </row>
    <row r="2" spans="1:11" ht="36" customHeight="1" thickBot="1" x14ac:dyDescent="0.3">
      <c r="A2" s="375"/>
      <c r="B2" s="376"/>
      <c r="C2" s="376"/>
      <c r="D2" s="376"/>
      <c r="E2" s="376"/>
      <c r="F2" s="376"/>
      <c r="G2" s="394"/>
      <c r="H2" s="464"/>
      <c r="I2" s="589" t="s">
        <v>580</v>
      </c>
      <c r="J2" s="487"/>
    </row>
    <row r="3" spans="1:11" ht="15" customHeight="1" thickBot="1" x14ac:dyDescent="0.3">
      <c r="A3" s="1035" t="s">
        <v>504</v>
      </c>
      <c r="B3" s="1036"/>
      <c r="C3" s="1036"/>
      <c r="D3" s="1036"/>
      <c r="E3" s="1036"/>
      <c r="F3" s="1036"/>
      <c r="G3" s="1037"/>
      <c r="H3" s="464"/>
      <c r="I3" s="590"/>
      <c r="J3" s="487"/>
    </row>
    <row r="4" spans="1:11" ht="16.5" x14ac:dyDescent="0.3">
      <c r="A4" s="578"/>
      <c r="B4" s="973"/>
      <c r="C4" s="974"/>
      <c r="D4" s="974"/>
      <c r="E4" s="974"/>
      <c r="F4" s="975"/>
      <c r="G4" s="579" t="s">
        <v>119</v>
      </c>
      <c r="H4" s="464"/>
      <c r="I4" s="591"/>
      <c r="J4" s="487"/>
      <c r="K4" s="117"/>
    </row>
    <row r="5" spans="1:11" ht="15.75" customHeight="1" x14ac:dyDescent="0.25">
      <c r="A5" s="136">
        <v>1</v>
      </c>
      <c r="B5" s="1001" t="s">
        <v>398</v>
      </c>
      <c r="C5" s="1001"/>
      <c r="D5" s="1001"/>
      <c r="E5" s="1001"/>
      <c r="F5" s="1001"/>
      <c r="G5" s="395">
        <f>SUM(G10:G15)</f>
        <v>0</v>
      </c>
      <c r="H5" s="464"/>
      <c r="I5" s="591"/>
      <c r="J5" s="487"/>
    </row>
    <row r="6" spans="1:11" ht="13.5" customHeight="1" x14ac:dyDescent="0.25">
      <c r="A6" s="137"/>
      <c r="B6" s="1002" t="s">
        <v>525</v>
      </c>
      <c r="C6" s="1003"/>
      <c r="D6" s="1003"/>
      <c r="E6" s="1003"/>
      <c r="F6" s="1004"/>
      <c r="G6" s="465">
        <f>SUM('GSC 1'!X59,'GSC (2)'!X59,'GSC (3)'!X59,'GSC (4)'!X59,'GSC (5)'!X59,'GSC (6)'!X59)</f>
        <v>0</v>
      </c>
      <c r="H6" s="464"/>
      <c r="I6" s="591"/>
      <c r="J6" s="487"/>
    </row>
    <row r="7" spans="1:11" ht="13.5" customHeight="1" x14ac:dyDescent="0.25">
      <c r="A7" s="137"/>
      <c r="B7" s="553"/>
      <c r="C7" s="554"/>
      <c r="D7" s="554"/>
      <c r="E7" s="554"/>
      <c r="F7" s="555"/>
      <c r="G7" s="465"/>
      <c r="H7" s="464"/>
      <c r="I7" s="591"/>
      <c r="J7" s="487"/>
    </row>
    <row r="8" spans="1:11" ht="13.5" customHeight="1" x14ac:dyDescent="0.25">
      <c r="A8" s="137"/>
      <c r="B8" s="1019" t="s">
        <v>578</v>
      </c>
      <c r="C8" s="1020"/>
      <c r="D8" s="1020"/>
      <c r="E8" s="1020"/>
      <c r="F8" s="1020"/>
      <c r="G8" s="1021"/>
      <c r="H8" s="464"/>
      <c r="I8" s="591"/>
      <c r="J8" s="487"/>
    </row>
    <row r="9" spans="1:11" ht="13.5" customHeight="1" x14ac:dyDescent="0.25">
      <c r="A9" s="137"/>
      <c r="B9" s="1018" t="s">
        <v>577</v>
      </c>
      <c r="C9" s="1012"/>
      <c r="D9" s="1012"/>
      <c r="E9" s="1012"/>
      <c r="F9" s="1350" t="s">
        <v>734</v>
      </c>
      <c r="G9" s="580" t="s">
        <v>579</v>
      </c>
      <c r="H9" s="464"/>
      <c r="I9" s="591"/>
      <c r="J9" s="487"/>
    </row>
    <row r="10" spans="1:11" ht="13.5" customHeight="1" x14ac:dyDescent="0.25">
      <c r="A10" s="137"/>
      <c r="B10" s="994">
        <v>1</v>
      </c>
      <c r="C10" s="986"/>
      <c r="D10" s="986"/>
      <c r="E10" s="986"/>
      <c r="F10" s="1367">
        <f>'GSC 1'!L11</f>
        <v>0</v>
      </c>
      <c r="G10" s="465">
        <f>'GSC 1'!X60</f>
        <v>0</v>
      </c>
      <c r="H10" s="464"/>
      <c r="I10" s="591"/>
      <c r="J10" s="487"/>
    </row>
    <row r="11" spans="1:11" ht="13.5" customHeight="1" x14ac:dyDescent="0.25">
      <c r="A11" s="137"/>
      <c r="B11" s="994">
        <v>2</v>
      </c>
      <c r="C11" s="986"/>
      <c r="D11" s="986"/>
      <c r="E11" s="986"/>
      <c r="F11" s="1367">
        <f>'GSC (2)'!L11</f>
        <v>0</v>
      </c>
      <c r="G11" s="465">
        <f>'GSC (2)'!X60</f>
        <v>0</v>
      </c>
      <c r="H11" s="464"/>
      <c r="I11" s="591"/>
      <c r="J11" s="487"/>
    </row>
    <row r="12" spans="1:11" ht="13.5" customHeight="1" x14ac:dyDescent="0.25">
      <c r="A12" s="137"/>
      <c r="B12" s="994">
        <v>3</v>
      </c>
      <c r="C12" s="986"/>
      <c r="D12" s="986"/>
      <c r="E12" s="986"/>
      <c r="F12" s="1367">
        <f>'GSC (3)'!L11</f>
        <v>0</v>
      </c>
      <c r="G12" s="465">
        <f>'GSC (3)'!X60</f>
        <v>0</v>
      </c>
      <c r="H12" s="464"/>
      <c r="I12" s="591"/>
      <c r="J12" s="487"/>
    </row>
    <row r="13" spans="1:11" ht="13.5" customHeight="1" x14ac:dyDescent="0.25">
      <c r="A13" s="137"/>
      <c r="B13" s="994">
        <v>4</v>
      </c>
      <c r="C13" s="986"/>
      <c r="D13" s="986"/>
      <c r="E13" s="986"/>
      <c r="F13" s="1367">
        <f>'GSC (4)'!L11</f>
        <v>0</v>
      </c>
      <c r="G13" s="465">
        <f>'GSC (4)'!X60</f>
        <v>0</v>
      </c>
      <c r="H13" s="464"/>
      <c r="I13" s="591"/>
      <c r="J13" s="487"/>
    </row>
    <row r="14" spans="1:11" ht="13.5" customHeight="1" x14ac:dyDescent="0.25">
      <c r="A14" s="137"/>
      <c r="B14" s="994">
        <v>5</v>
      </c>
      <c r="C14" s="986"/>
      <c r="D14" s="986"/>
      <c r="E14" s="986"/>
      <c r="F14" s="1367">
        <f>'GSC (5)'!L11</f>
        <v>0</v>
      </c>
      <c r="G14" s="465">
        <f>'GSC (5)'!X60</f>
        <v>0</v>
      </c>
      <c r="H14" s="464"/>
      <c r="I14" s="591"/>
      <c r="J14" s="487"/>
    </row>
    <row r="15" spans="1:11" ht="13.5" customHeight="1" x14ac:dyDescent="0.25">
      <c r="A15" s="137"/>
      <c r="B15" s="994">
        <v>6</v>
      </c>
      <c r="C15" s="986"/>
      <c r="D15" s="986"/>
      <c r="E15" s="986"/>
      <c r="F15" s="1367">
        <f>'GSC (6)'!L11</f>
        <v>0</v>
      </c>
      <c r="G15" s="465">
        <f>'GSC (6)'!X60</f>
        <v>0</v>
      </c>
      <c r="H15" s="464"/>
      <c r="I15" s="591"/>
      <c r="J15" s="487"/>
    </row>
    <row r="16" spans="1:11" ht="18" customHeight="1" x14ac:dyDescent="0.25">
      <c r="A16" s="998"/>
      <c r="B16" s="999"/>
      <c r="C16" s="999"/>
      <c r="D16" s="999"/>
      <c r="E16" s="999"/>
      <c r="F16" s="999"/>
      <c r="G16" s="1000"/>
      <c r="H16" s="464"/>
      <c r="I16" s="591"/>
      <c r="J16" s="487"/>
    </row>
    <row r="17" spans="1:27" x14ac:dyDescent="0.25">
      <c r="A17" s="136">
        <v>2</v>
      </c>
      <c r="B17" s="970" t="s">
        <v>436</v>
      </c>
      <c r="C17" s="971"/>
      <c r="D17" s="971"/>
      <c r="E17" s="971"/>
      <c r="F17" s="972"/>
      <c r="G17" s="230">
        <f>SUM(G18:G19)</f>
        <v>0</v>
      </c>
      <c r="H17" s="464"/>
      <c r="I17" s="592">
        <f>SUM('Cement Production'!D4:D6)</f>
        <v>0</v>
      </c>
      <c r="J17" s="487" t="s">
        <v>583</v>
      </c>
    </row>
    <row r="18" spans="1:27" ht="18" customHeight="1" x14ac:dyDescent="0.25">
      <c r="A18" s="137"/>
      <c r="B18" s="991" t="s">
        <v>244</v>
      </c>
      <c r="C18" s="992"/>
      <c r="D18" s="992"/>
      <c r="E18" s="992"/>
      <c r="F18" s="993"/>
      <c r="G18" s="525">
        <f>'Cement Production'!D46</f>
        <v>0</v>
      </c>
      <c r="H18" s="464"/>
      <c r="I18" s="591"/>
      <c r="J18" s="487"/>
    </row>
    <row r="19" spans="1:27" x14ac:dyDescent="0.25">
      <c r="A19" s="137"/>
      <c r="B19" s="991" t="s">
        <v>411</v>
      </c>
      <c r="C19" s="992"/>
      <c r="D19" s="992"/>
      <c r="E19" s="992"/>
      <c r="F19" s="993"/>
      <c r="G19" s="526">
        <f>'Cement Production'!D54</f>
        <v>0</v>
      </c>
      <c r="H19" s="464"/>
      <c r="I19" s="591"/>
      <c r="J19" s="487"/>
    </row>
    <row r="20" spans="1:27" x14ac:dyDescent="0.25">
      <c r="A20" s="985"/>
      <c r="B20" s="986"/>
      <c r="C20" s="986"/>
      <c r="D20" s="986"/>
      <c r="E20" s="986"/>
      <c r="F20" s="986"/>
      <c r="G20" s="987"/>
      <c r="H20" s="466"/>
      <c r="I20" s="591"/>
      <c r="J20" s="487"/>
    </row>
    <row r="21" spans="1:27" x14ac:dyDescent="0.25">
      <c r="A21" s="136">
        <v>3</v>
      </c>
      <c r="B21" s="970" t="s">
        <v>437</v>
      </c>
      <c r="C21" s="971"/>
      <c r="D21" s="971"/>
      <c r="E21" s="971"/>
      <c r="F21" s="972"/>
      <c r="G21" s="230">
        <f>G22</f>
        <v>0</v>
      </c>
      <c r="H21" s="467"/>
      <c r="I21" s="593">
        <f>'Pulp and Paper'!D3</f>
        <v>0</v>
      </c>
      <c r="J21" s="487" t="s">
        <v>582</v>
      </c>
      <c r="K21" s="48"/>
      <c r="L21" s="48"/>
      <c r="R21" s="48"/>
      <c r="S21" s="48"/>
      <c r="T21" s="48"/>
      <c r="U21" s="48"/>
      <c r="V21" s="48"/>
      <c r="W21" s="48"/>
      <c r="X21" s="48"/>
      <c r="Y21" s="48"/>
      <c r="Z21" s="48"/>
      <c r="AA21" s="48"/>
    </row>
    <row r="22" spans="1:27" ht="17.25" customHeight="1" x14ac:dyDescent="0.25">
      <c r="A22" s="137"/>
      <c r="B22" s="991" t="s">
        <v>524</v>
      </c>
      <c r="C22" s="992"/>
      <c r="D22" s="992"/>
      <c r="E22" s="992"/>
      <c r="F22" s="993"/>
      <c r="G22" s="525">
        <f>'Pulp and Paper'!E26</f>
        <v>0</v>
      </c>
      <c r="H22" s="467" t="s">
        <v>412</v>
      </c>
      <c r="I22" s="594"/>
      <c r="J22" s="487"/>
      <c r="K22" s="48"/>
      <c r="L22" s="48"/>
      <c r="R22" s="48"/>
      <c r="S22" s="48"/>
      <c r="T22" s="48"/>
      <c r="U22" s="48"/>
      <c r="V22" s="48"/>
      <c r="W22" s="48"/>
      <c r="X22" s="48"/>
      <c r="Y22" s="48"/>
      <c r="Z22" s="48"/>
      <c r="AA22" s="48"/>
    </row>
    <row r="23" spans="1:27" ht="17.25" customHeight="1" x14ac:dyDescent="0.25">
      <c r="A23" s="985"/>
      <c r="B23" s="986"/>
      <c r="C23" s="986"/>
      <c r="D23" s="986"/>
      <c r="E23" s="986"/>
      <c r="F23" s="986"/>
      <c r="G23" s="987"/>
      <c r="H23" s="468"/>
      <c r="I23" s="594"/>
      <c r="J23" s="487"/>
      <c r="K23" s="48"/>
      <c r="L23" s="48"/>
      <c r="R23" s="48"/>
      <c r="S23" s="48"/>
      <c r="T23" s="48"/>
      <c r="U23" s="48"/>
      <c r="V23" s="48"/>
      <c r="W23" s="48"/>
      <c r="X23" s="48"/>
      <c r="Y23" s="48"/>
      <c r="Z23" s="48"/>
      <c r="AA23" s="48"/>
    </row>
    <row r="24" spans="1:27" x14ac:dyDescent="0.25">
      <c r="A24" s="136">
        <v>4</v>
      </c>
      <c r="B24" s="1008" t="s">
        <v>438</v>
      </c>
      <c r="C24" s="1009"/>
      <c r="D24" s="1009"/>
      <c r="E24" s="1009"/>
      <c r="F24" s="1010"/>
      <c r="G24" s="524">
        <f>'Coal Storage'!G9</f>
        <v>0</v>
      </c>
      <c r="H24" s="467"/>
      <c r="I24" s="595"/>
      <c r="J24" s="487"/>
      <c r="K24" s="48"/>
      <c r="L24" s="48"/>
      <c r="R24" s="48"/>
      <c r="S24" s="48"/>
      <c r="T24" s="48"/>
      <c r="U24" s="48"/>
      <c r="V24" s="48"/>
      <c r="W24" s="48"/>
      <c r="X24" s="48"/>
      <c r="Y24" s="48"/>
      <c r="Z24" s="48"/>
      <c r="AA24" s="48"/>
    </row>
    <row r="25" spans="1:27" x14ac:dyDescent="0.25">
      <c r="A25" s="138"/>
      <c r="B25" s="139"/>
      <c r="C25" s="139"/>
      <c r="D25" s="139"/>
      <c r="E25" s="139"/>
      <c r="F25" s="139"/>
      <c r="G25" s="396"/>
      <c r="H25" s="467"/>
      <c r="I25" s="594"/>
      <c r="J25" s="487"/>
      <c r="K25" s="48"/>
      <c r="L25" s="48"/>
      <c r="R25" s="48"/>
      <c r="S25" s="48"/>
      <c r="T25" s="48"/>
      <c r="U25" s="48"/>
      <c r="V25" s="48"/>
      <c r="W25" s="48"/>
      <c r="X25" s="48"/>
      <c r="Y25" s="48"/>
      <c r="Z25" s="48"/>
      <c r="AA25" s="48"/>
    </row>
    <row r="26" spans="1:27" ht="16.5" customHeight="1" x14ac:dyDescent="0.25">
      <c r="A26" s="136">
        <v>5</v>
      </c>
      <c r="B26" s="1008" t="s">
        <v>439</v>
      </c>
      <c r="C26" s="1009"/>
      <c r="D26" s="1009"/>
      <c r="E26" s="1009"/>
      <c r="F26" s="1010"/>
      <c r="G26" s="523">
        <f>'Industrial Wastewater'!E22</f>
        <v>0</v>
      </c>
      <c r="H26" s="467"/>
      <c r="I26" s="595"/>
      <c r="J26" s="487"/>
      <c r="K26" s="48"/>
      <c r="L26" s="48"/>
      <c r="R26" s="48"/>
      <c r="S26" s="48"/>
      <c r="T26" s="48"/>
      <c r="U26" s="48"/>
      <c r="V26" s="48"/>
      <c r="W26" s="48"/>
      <c r="X26" s="48"/>
      <c r="Y26" s="48"/>
      <c r="Z26" s="48"/>
      <c r="AA26" s="48"/>
    </row>
    <row r="27" spans="1:27" x14ac:dyDescent="0.25">
      <c r="A27" s="985"/>
      <c r="B27" s="986"/>
      <c r="C27" s="986"/>
      <c r="D27" s="986"/>
      <c r="E27" s="986"/>
      <c r="F27" s="986"/>
      <c r="G27" s="987"/>
      <c r="H27" s="468"/>
      <c r="I27" s="594"/>
      <c r="J27" s="487"/>
      <c r="K27" s="48"/>
      <c r="L27" s="48"/>
      <c r="R27" s="48"/>
      <c r="S27" s="48"/>
      <c r="T27" s="48"/>
      <c r="U27" s="48"/>
      <c r="V27" s="48"/>
      <c r="W27" s="48"/>
      <c r="X27" s="48"/>
      <c r="Y27" s="48"/>
      <c r="Z27" s="48"/>
      <c r="AA27" s="48"/>
    </row>
    <row r="28" spans="1:27" ht="15" customHeight="1" x14ac:dyDescent="0.25">
      <c r="A28" s="136">
        <v>6</v>
      </c>
      <c r="B28" s="979" t="s">
        <v>440</v>
      </c>
      <c r="C28" s="980"/>
      <c r="D28" s="980"/>
      <c r="E28" s="980"/>
      <c r="F28" s="981"/>
      <c r="G28" s="395">
        <f>SUM(G29:G32)</f>
        <v>0</v>
      </c>
      <c r="H28" s="467"/>
      <c r="I28" s="593">
        <f>'Electricity Generation'!C5</f>
        <v>0</v>
      </c>
      <c r="J28" s="487" t="s">
        <v>581</v>
      </c>
      <c r="K28" s="48"/>
      <c r="L28" s="48"/>
      <c r="R28" s="48"/>
      <c r="S28" s="48"/>
      <c r="T28" s="48"/>
      <c r="U28" s="48"/>
      <c r="V28" s="48"/>
      <c r="W28" s="48"/>
      <c r="X28" s="48"/>
      <c r="Y28" s="48"/>
      <c r="Z28" s="48"/>
      <c r="AA28" s="48"/>
    </row>
    <row r="29" spans="1:27" ht="17.25" customHeight="1" x14ac:dyDescent="0.25">
      <c r="A29" s="137"/>
      <c r="B29" s="988" t="s">
        <v>585</v>
      </c>
      <c r="C29" s="989"/>
      <c r="D29" s="989"/>
      <c r="E29" s="989"/>
      <c r="F29" s="990"/>
      <c r="G29" s="231">
        <f>'Electricity Generation'!E37</f>
        <v>0</v>
      </c>
      <c r="H29" s="467"/>
      <c r="I29" s="594"/>
      <c r="J29" s="487"/>
      <c r="K29" s="48"/>
      <c r="L29" s="48"/>
      <c r="R29" s="48"/>
      <c r="S29" s="48"/>
      <c r="T29" s="48"/>
      <c r="U29" s="48"/>
      <c r="V29" s="48"/>
      <c r="W29" s="48"/>
      <c r="X29" s="48"/>
      <c r="Y29" s="48"/>
      <c r="Z29" s="48"/>
      <c r="AA29" s="48"/>
    </row>
    <row r="30" spans="1:27" ht="15.75" customHeight="1" x14ac:dyDescent="0.25">
      <c r="A30" s="137"/>
      <c r="B30" s="982" t="s">
        <v>127</v>
      </c>
      <c r="C30" s="983"/>
      <c r="D30" s="983"/>
      <c r="E30" s="983"/>
      <c r="F30" s="984"/>
      <c r="G30" s="406">
        <f>'Electricity Generation'!D61</f>
        <v>0</v>
      </c>
      <c r="H30" s="464"/>
      <c r="I30" s="594"/>
      <c r="J30" s="487"/>
      <c r="K30" s="48"/>
      <c r="L30" s="48"/>
      <c r="R30" s="48"/>
      <c r="S30" s="48"/>
      <c r="T30" s="48"/>
      <c r="U30" s="48"/>
      <c r="V30" s="48"/>
      <c r="W30" s="48"/>
      <c r="X30" s="48"/>
      <c r="Y30" s="48"/>
      <c r="Z30" s="48"/>
      <c r="AA30" s="48"/>
    </row>
    <row r="31" spans="1:27" ht="15" customHeight="1" x14ac:dyDescent="0.25">
      <c r="A31" s="137"/>
      <c r="B31" s="988" t="s">
        <v>157</v>
      </c>
      <c r="C31" s="989"/>
      <c r="D31" s="989"/>
      <c r="E31" s="989"/>
      <c r="F31" s="990"/>
      <c r="G31" s="232">
        <f>'Electricity Generation'!D66</f>
        <v>0</v>
      </c>
      <c r="H31" s="464"/>
      <c r="I31" s="594"/>
      <c r="J31" s="487"/>
      <c r="K31" s="48"/>
      <c r="L31" s="48"/>
      <c r="R31" s="48"/>
      <c r="S31" s="48"/>
      <c r="T31" s="48"/>
      <c r="U31" s="48"/>
      <c r="V31" s="48"/>
      <c r="W31" s="48"/>
      <c r="X31" s="48"/>
      <c r="Y31" s="48"/>
      <c r="Z31" s="48"/>
      <c r="AA31" s="48"/>
    </row>
    <row r="32" spans="1:27" ht="15" customHeight="1" x14ac:dyDescent="0.25">
      <c r="A32" s="550"/>
      <c r="B32" s="1045" t="s">
        <v>161</v>
      </c>
      <c r="C32" s="1046"/>
      <c r="D32" s="1046"/>
      <c r="E32" s="1046"/>
      <c r="F32" s="1047"/>
      <c r="G32" s="232">
        <f>'Electricity Generation'!D80</f>
        <v>0</v>
      </c>
      <c r="H32" s="466"/>
      <c r="I32" s="594"/>
      <c r="J32" s="487"/>
      <c r="K32" s="48"/>
      <c r="L32" s="48"/>
      <c r="R32" s="48"/>
      <c r="S32" s="48"/>
      <c r="T32" s="48"/>
      <c r="U32" s="48"/>
      <c r="V32" s="48"/>
      <c r="W32" s="48"/>
      <c r="X32" s="48"/>
      <c r="Y32" s="48"/>
      <c r="Z32" s="48"/>
      <c r="AA32" s="48"/>
    </row>
    <row r="33" spans="1:11" x14ac:dyDescent="0.25">
      <c r="A33" s="550"/>
      <c r="B33" s="551"/>
      <c r="C33" s="551"/>
      <c r="D33" s="551"/>
      <c r="E33" s="551"/>
      <c r="F33" s="551"/>
      <c r="G33" s="552"/>
      <c r="H33" s="464"/>
      <c r="I33" s="591"/>
      <c r="J33" s="487"/>
    </row>
    <row r="34" spans="1:11" x14ac:dyDescent="0.25">
      <c r="A34" s="136">
        <v>7</v>
      </c>
      <c r="B34" s="979" t="s">
        <v>441</v>
      </c>
      <c r="C34" s="980"/>
      <c r="D34" s="980"/>
      <c r="E34" s="980"/>
      <c r="F34" s="981"/>
      <c r="G34" s="395">
        <f>'Underground Coal Mining'!H34</f>
        <v>0</v>
      </c>
      <c r="H34" s="464"/>
      <c r="I34" s="592"/>
      <c r="J34" s="487"/>
    </row>
    <row r="35" spans="1:11" x14ac:dyDescent="0.25">
      <c r="A35" s="556"/>
      <c r="B35" s="1014" t="s">
        <v>547</v>
      </c>
      <c r="C35" s="1015"/>
      <c r="D35" s="1015"/>
      <c r="E35" s="1015"/>
      <c r="F35" s="1015"/>
      <c r="G35" s="581">
        <f>'Underground Coal Mining'!H30</f>
        <v>0</v>
      </c>
      <c r="H35" s="464"/>
      <c r="I35" s="591"/>
      <c r="J35" s="487"/>
    </row>
    <row r="36" spans="1:11" x14ac:dyDescent="0.25">
      <c r="A36" s="556"/>
      <c r="B36" s="1016" t="s">
        <v>546</v>
      </c>
      <c r="C36" s="1017"/>
      <c r="D36" s="1017"/>
      <c r="E36" s="1017"/>
      <c r="F36" s="1017"/>
      <c r="G36" s="582">
        <f>'Underground Coal Mining'!H33</f>
        <v>0</v>
      </c>
      <c r="H36" s="464"/>
      <c r="I36" s="591"/>
      <c r="J36" s="487"/>
    </row>
    <row r="37" spans="1:11" x14ac:dyDescent="0.25">
      <c r="A37" s="1011"/>
      <c r="B37" s="1012"/>
      <c r="C37" s="1012"/>
      <c r="D37" s="1012"/>
      <c r="E37" s="1012"/>
      <c r="F37" s="1012"/>
      <c r="G37" s="1013"/>
      <c r="H37" s="464"/>
      <c r="I37" s="591"/>
      <c r="J37" s="487"/>
    </row>
    <row r="38" spans="1:11" x14ac:dyDescent="0.25">
      <c r="A38" s="136">
        <v>8</v>
      </c>
      <c r="B38" s="979" t="s">
        <v>442</v>
      </c>
      <c r="C38" s="980"/>
      <c r="D38" s="980"/>
      <c r="E38" s="980"/>
      <c r="F38" s="981"/>
      <c r="G38" s="233">
        <f>SUM(G39:G41)</f>
        <v>0</v>
      </c>
      <c r="H38" s="464"/>
      <c r="I38" s="592">
        <f>'Underground Coal Mining'!D3</f>
        <v>0</v>
      </c>
      <c r="J38" s="487" t="s">
        <v>652</v>
      </c>
    </row>
    <row r="39" spans="1:11" x14ac:dyDescent="0.25">
      <c r="A39" s="137"/>
      <c r="B39" s="976" t="s">
        <v>396</v>
      </c>
      <c r="C39" s="977"/>
      <c r="D39" s="977"/>
      <c r="E39" s="977"/>
      <c r="F39" s="978"/>
      <c r="G39" s="406">
        <f>'Equipment for Electricity Trans'!D24</f>
        <v>0</v>
      </c>
      <c r="H39" s="466"/>
      <c r="I39" s="591"/>
      <c r="J39" s="487"/>
      <c r="K39" s="349"/>
    </row>
    <row r="40" spans="1:11" ht="15" customHeight="1" x14ac:dyDescent="0.25">
      <c r="A40" s="137"/>
      <c r="B40" s="1048" t="s">
        <v>157</v>
      </c>
      <c r="C40" s="1049"/>
      <c r="D40" s="1049"/>
      <c r="E40" s="1049"/>
      <c r="F40" s="1050"/>
      <c r="G40" s="232">
        <f>'Equipment for Electricity Trans'!D29</f>
        <v>0</v>
      </c>
      <c r="H40" s="464"/>
      <c r="I40" s="591"/>
      <c r="J40" s="487"/>
    </row>
    <row r="41" spans="1:11" ht="15" customHeight="1" x14ac:dyDescent="0.25">
      <c r="A41" s="136"/>
      <c r="B41" s="1005" t="s">
        <v>161</v>
      </c>
      <c r="C41" s="1006"/>
      <c r="D41" s="1006"/>
      <c r="E41" s="1006"/>
      <c r="F41" s="1007"/>
      <c r="G41" s="232">
        <f>'Equipment for Electricity Trans'!D43</f>
        <v>0</v>
      </c>
      <c r="H41" s="464"/>
      <c r="I41" s="591"/>
      <c r="J41" s="487"/>
    </row>
    <row r="42" spans="1:11" ht="15" customHeight="1" x14ac:dyDescent="0.25">
      <c r="A42" s="550"/>
      <c r="B42" s="551"/>
      <c r="C42" s="551"/>
      <c r="D42" s="551"/>
      <c r="E42" s="551"/>
      <c r="F42" s="551"/>
      <c r="G42" s="552"/>
      <c r="H42" s="466"/>
      <c r="I42" s="591"/>
      <c r="J42" s="487"/>
    </row>
    <row r="43" spans="1:11" x14ac:dyDescent="0.25">
      <c r="A43" s="374">
        <v>9</v>
      </c>
      <c r="B43" s="979" t="s">
        <v>443</v>
      </c>
      <c r="C43" s="980"/>
      <c r="D43" s="980"/>
      <c r="E43" s="980"/>
      <c r="F43" s="981"/>
      <c r="G43" s="230">
        <f>'Equipment for NG Prod-Proc'!G3</f>
        <v>0</v>
      </c>
      <c r="H43" s="464"/>
      <c r="I43" s="592">
        <f>'Equipment for NG Prod-Proc'!G2</f>
        <v>0</v>
      </c>
      <c r="J43" s="487" t="s">
        <v>584</v>
      </c>
    </row>
    <row r="44" spans="1:11" x14ac:dyDescent="0.25">
      <c r="A44" s="402"/>
      <c r="B44" s="1044" t="s">
        <v>523</v>
      </c>
      <c r="C44" s="1044"/>
      <c r="D44" s="1044"/>
      <c r="E44" s="1044"/>
      <c r="F44" s="1044"/>
      <c r="G44" s="405">
        <f>'Equipment for NG Prod-Proc'!G4</f>
        <v>0</v>
      </c>
      <c r="H44" s="464"/>
      <c r="I44" s="591"/>
      <c r="J44" s="487"/>
    </row>
    <row r="45" spans="1:11" x14ac:dyDescent="0.25">
      <c r="A45" s="402"/>
      <c r="B45" s="535"/>
      <c r="C45" s="535"/>
      <c r="D45" s="535"/>
      <c r="E45" s="535"/>
      <c r="F45" s="535"/>
      <c r="G45" s="405"/>
      <c r="H45" s="464"/>
      <c r="I45" s="591"/>
      <c r="J45" s="487"/>
    </row>
    <row r="46" spans="1:11" x14ac:dyDescent="0.25">
      <c r="A46" s="402">
        <v>10</v>
      </c>
      <c r="B46" s="1033" t="s">
        <v>569</v>
      </c>
      <c r="C46" s="1034"/>
      <c r="D46" s="1034"/>
      <c r="E46" s="1034"/>
      <c r="F46" s="1034"/>
      <c r="G46" s="536">
        <f>'Electricity Importation'!E75</f>
        <v>0</v>
      </c>
      <c r="H46" s="470"/>
      <c r="I46" s="592"/>
      <c r="J46" s="487"/>
    </row>
    <row r="47" spans="1:11" x14ac:dyDescent="0.25">
      <c r="A47" s="189"/>
      <c r="B47" s="551"/>
      <c r="C47" s="551"/>
      <c r="D47" s="551"/>
      <c r="E47" s="551"/>
      <c r="F47" s="551"/>
      <c r="G47" s="392"/>
      <c r="H47" s="464"/>
      <c r="I47" s="591"/>
      <c r="J47" s="487"/>
    </row>
    <row r="48" spans="1:11" x14ac:dyDescent="0.25">
      <c r="A48" s="136">
        <v>11</v>
      </c>
      <c r="B48" s="1041" t="s">
        <v>444</v>
      </c>
      <c r="C48" s="1042"/>
      <c r="D48" s="1042"/>
      <c r="E48" s="1042"/>
      <c r="F48" s="1043"/>
      <c r="G48" s="230">
        <f>'Petroleum Product Supplier'!E4</f>
        <v>0</v>
      </c>
      <c r="H48" s="464"/>
      <c r="I48" s="592"/>
      <c r="J48" s="487"/>
    </row>
    <row r="49" spans="1:10" x14ac:dyDescent="0.25">
      <c r="A49" s="550"/>
      <c r="B49" s="557"/>
      <c r="C49" s="557"/>
      <c r="D49" s="557"/>
      <c r="E49" s="557"/>
      <c r="F49" s="557"/>
      <c r="G49" s="393"/>
      <c r="H49" s="464"/>
      <c r="I49" s="591"/>
      <c r="J49" s="487"/>
    </row>
    <row r="50" spans="1:10" ht="16.5" customHeight="1" thickBot="1" x14ac:dyDescent="0.3">
      <c r="A50" s="583">
        <v>12</v>
      </c>
      <c r="B50" s="1038" t="s">
        <v>445</v>
      </c>
      <c r="C50" s="1039"/>
      <c r="D50" s="1039"/>
      <c r="E50" s="1039"/>
      <c r="F50" s="1040"/>
      <c r="G50" s="584">
        <f>'Natural Gas Distributer'!X4</f>
        <v>0</v>
      </c>
      <c r="H50" s="464"/>
      <c r="I50" s="592"/>
      <c r="J50" s="487"/>
    </row>
    <row r="51" spans="1:10" ht="18" customHeight="1" thickBot="1" x14ac:dyDescent="0.3">
      <c r="A51" s="138"/>
      <c r="B51" s="464"/>
      <c r="C51" s="464"/>
      <c r="D51" s="464"/>
      <c r="E51" s="464"/>
      <c r="F51" s="464"/>
      <c r="G51" s="469"/>
      <c r="H51" s="464"/>
      <c r="I51" s="588"/>
      <c r="J51" s="487"/>
    </row>
    <row r="52" spans="1:10" ht="18.75" x14ac:dyDescent="0.3">
      <c r="A52" s="372"/>
      <c r="B52" s="995" t="s">
        <v>503</v>
      </c>
      <c r="C52" s="996"/>
      <c r="D52" s="996"/>
      <c r="E52" s="996"/>
      <c r="F52" s="997"/>
      <c r="G52" s="317">
        <f>SUM(G50,G48,G43,G38,G34,G28,G26,G24,G21,G17,G5,G46)-G6</f>
        <v>0</v>
      </c>
      <c r="H52" s="464"/>
      <c r="I52" s="588"/>
      <c r="J52" s="487"/>
    </row>
    <row r="53" spans="1:10" ht="19.5" thickBot="1" x14ac:dyDescent="0.35">
      <c r="A53" s="372"/>
      <c r="B53" s="1030" t="s">
        <v>392</v>
      </c>
      <c r="C53" s="1031"/>
      <c r="D53" s="1031"/>
      <c r="E53" s="1031"/>
      <c r="F53" s="1032"/>
      <c r="G53" s="318">
        <f>G52-G24-G30-G35-G22-G18-G19-G26-G39-G44</f>
        <v>0</v>
      </c>
      <c r="H53" s="464"/>
      <c r="I53" s="596"/>
      <c r="J53" s="585"/>
    </row>
    <row r="54" spans="1:10" ht="19.5" thickBot="1" x14ac:dyDescent="0.35">
      <c r="A54" s="372"/>
      <c r="B54" s="350"/>
      <c r="C54" s="350"/>
      <c r="D54" s="350"/>
      <c r="E54" s="350"/>
      <c r="F54" s="350"/>
      <c r="G54" s="316"/>
      <c r="H54" s="464"/>
      <c r="I54" s="588"/>
      <c r="J54" s="487"/>
    </row>
    <row r="55" spans="1:10" ht="16.5" thickBot="1" x14ac:dyDescent="0.3">
      <c r="A55" s="517" t="s">
        <v>526</v>
      </c>
      <c r="B55" s="518"/>
      <c r="C55" s="518"/>
      <c r="D55" s="518"/>
      <c r="E55" s="518"/>
      <c r="F55" s="518"/>
      <c r="G55" s="519"/>
      <c r="H55" s="464"/>
      <c r="I55" s="588"/>
      <c r="J55" s="487"/>
    </row>
    <row r="56" spans="1:10" ht="15.75" x14ac:dyDescent="0.25">
      <c r="A56" s="453"/>
      <c r="B56" s="1024" t="s">
        <v>397</v>
      </c>
      <c r="C56" s="1025"/>
      <c r="D56" s="1025"/>
      <c r="E56" s="1025"/>
      <c r="F56" s="1025"/>
      <c r="G56" s="473"/>
    </row>
    <row r="57" spans="1:10" ht="15.75" x14ac:dyDescent="0.25">
      <c r="A57" s="453"/>
      <c r="B57" s="1026" t="s">
        <v>373</v>
      </c>
      <c r="C57" s="1027"/>
      <c r="D57" s="1027"/>
      <c r="E57" s="1027"/>
      <c r="F57" s="1027"/>
      <c r="G57" s="474"/>
    </row>
    <row r="58" spans="1:10" ht="15.75" x14ac:dyDescent="0.25">
      <c r="A58" s="453"/>
      <c r="B58" s="1026" t="s">
        <v>374</v>
      </c>
      <c r="C58" s="1027"/>
      <c r="D58" s="1027"/>
      <c r="E58" s="1027"/>
      <c r="F58" s="1027"/>
      <c r="G58" s="474"/>
    </row>
    <row r="59" spans="1:10" ht="15.75" x14ac:dyDescent="0.25">
      <c r="A59" s="464"/>
      <c r="B59" s="1028" t="s">
        <v>390</v>
      </c>
      <c r="C59" s="1029"/>
      <c r="D59" s="1029"/>
      <c r="E59" s="1029"/>
      <c r="F59" s="1029"/>
      <c r="G59" s="471">
        <f>G56-G6</f>
        <v>0</v>
      </c>
    </row>
    <row r="60" spans="1:10" ht="16.5" thickBot="1" x14ac:dyDescent="0.3">
      <c r="A60" s="464"/>
      <c r="B60" s="1022" t="s">
        <v>391</v>
      </c>
      <c r="C60" s="1023"/>
      <c r="D60" s="1023"/>
      <c r="E60" s="1023"/>
      <c r="F60" s="1023"/>
      <c r="G60" s="472">
        <f>G59-G24-G30-G35-G22-G18-G19-G26-G39-G44</f>
        <v>0</v>
      </c>
    </row>
    <row r="61" spans="1:10" x14ac:dyDescent="0.25">
      <c r="B61" s="5"/>
      <c r="C61" s="5"/>
      <c r="D61" s="12"/>
      <c r="E61" s="12"/>
      <c r="F61" s="12"/>
    </row>
    <row r="62" spans="1:10" x14ac:dyDescent="0.25">
      <c r="B62" s="5"/>
      <c r="C62" s="5"/>
      <c r="D62" s="12"/>
      <c r="E62" s="12"/>
      <c r="F62" s="12"/>
    </row>
    <row r="63" spans="1:10" x14ac:dyDescent="0.25">
      <c r="B63" s="5"/>
      <c r="C63" s="5"/>
      <c r="D63" s="12"/>
      <c r="E63" s="12"/>
      <c r="F63" s="12"/>
    </row>
    <row r="64" spans="1:10" x14ac:dyDescent="0.25">
      <c r="B64" s="5"/>
      <c r="C64" s="5"/>
      <c r="D64" s="12"/>
      <c r="E64" s="12"/>
      <c r="F64" s="12"/>
    </row>
    <row r="65" spans="2:6" x14ac:dyDescent="0.25">
      <c r="B65" s="10"/>
      <c r="C65" s="10"/>
      <c r="D65" s="10"/>
      <c r="E65" s="10"/>
      <c r="F65" s="10"/>
    </row>
  </sheetData>
  <mergeCells count="49">
    <mergeCell ref="B15:E15"/>
    <mergeCell ref="B9:E9"/>
    <mergeCell ref="B46:F46"/>
    <mergeCell ref="A3:G3"/>
    <mergeCell ref="B50:F50"/>
    <mergeCell ref="B48:F48"/>
    <mergeCell ref="B43:F43"/>
    <mergeCell ref="B44:F44"/>
    <mergeCell ref="B32:F32"/>
    <mergeCell ref="B40:F40"/>
    <mergeCell ref="B10:E10"/>
    <mergeCell ref="B11:E11"/>
    <mergeCell ref="B12:E12"/>
    <mergeCell ref="B13:E13"/>
    <mergeCell ref="B14:E14"/>
    <mergeCell ref="B60:F60"/>
    <mergeCell ref="B56:F56"/>
    <mergeCell ref="B57:F57"/>
    <mergeCell ref="B59:F59"/>
    <mergeCell ref="B53:F53"/>
    <mergeCell ref="B58:F58"/>
    <mergeCell ref="B52:F52"/>
    <mergeCell ref="A16:G16"/>
    <mergeCell ref="A23:G23"/>
    <mergeCell ref="B5:F5"/>
    <mergeCell ref="B6:F6"/>
    <mergeCell ref="B41:F41"/>
    <mergeCell ref="B21:F21"/>
    <mergeCell ref="B22:F22"/>
    <mergeCell ref="B24:F24"/>
    <mergeCell ref="A20:G20"/>
    <mergeCell ref="B26:F26"/>
    <mergeCell ref="A37:G37"/>
    <mergeCell ref="B35:F35"/>
    <mergeCell ref="B36:F36"/>
    <mergeCell ref="B8:G8"/>
    <mergeCell ref="A1:G1"/>
    <mergeCell ref="B17:F17"/>
    <mergeCell ref="B4:F4"/>
    <mergeCell ref="B39:F39"/>
    <mergeCell ref="B34:F34"/>
    <mergeCell ref="B28:F28"/>
    <mergeCell ref="B38:F38"/>
    <mergeCell ref="B30:F30"/>
    <mergeCell ref="A27:G27"/>
    <mergeCell ref="B29:F29"/>
    <mergeCell ref="B31:F31"/>
    <mergeCell ref="B18:F18"/>
    <mergeCell ref="B19:F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40BF0-1C45-4A11-BD78-13641F795D9D}">
  <dimension ref="A2:T10"/>
  <sheetViews>
    <sheetView workbookViewId="0">
      <selection activeCell="A2" sqref="A2:T2"/>
    </sheetView>
  </sheetViews>
  <sheetFormatPr defaultRowHeight="15" x14ac:dyDescent="0.25"/>
  <cols>
    <col min="1" max="1" width="11.28515625" style="7" customWidth="1"/>
    <col min="2" max="5" width="9.140625" style="7"/>
    <col min="6" max="6" width="6.140625" style="7" customWidth="1"/>
    <col min="7" max="7" width="14.5703125" style="7" customWidth="1"/>
    <col min="8" max="8" width="1" style="7" customWidth="1"/>
    <col min="9" max="14" width="9.140625" style="7" hidden="1" customWidth="1"/>
    <col min="15" max="15" width="20.28515625" style="7" hidden="1" customWidth="1"/>
    <col min="16" max="20" width="9.140625" style="7" hidden="1" customWidth="1"/>
    <col min="21" max="16384" width="9.140625" style="7"/>
  </cols>
  <sheetData>
    <row r="2" spans="1:20" ht="231.75" customHeight="1" x14ac:dyDescent="0.25">
      <c r="A2" s="1051" t="s">
        <v>651</v>
      </c>
      <c r="B2" s="1052"/>
      <c r="C2" s="1052"/>
      <c r="D2" s="1052"/>
      <c r="E2" s="1052"/>
      <c r="F2" s="1052"/>
      <c r="G2" s="1052"/>
      <c r="H2" s="1052"/>
      <c r="I2" s="1052"/>
      <c r="J2" s="1052"/>
      <c r="K2" s="1052"/>
      <c r="L2" s="1052"/>
      <c r="M2" s="1052"/>
      <c r="N2" s="1052"/>
      <c r="O2" s="1052"/>
      <c r="P2" s="1052"/>
      <c r="Q2" s="1052"/>
      <c r="R2" s="1052"/>
      <c r="S2" s="1052"/>
      <c r="T2" s="1052"/>
    </row>
    <row r="6" spans="1:20" x14ac:dyDescent="0.25">
      <c r="K6" s="576"/>
    </row>
    <row r="10" spans="1:20" x14ac:dyDescent="0.25">
      <c r="A10" s="577"/>
    </row>
  </sheetData>
  <sheetProtection sheet="1" objects="1" scenarios="1"/>
  <mergeCells count="1">
    <mergeCell ref="A2:T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F185"/>
  <sheetViews>
    <sheetView topLeftCell="A44" zoomScale="82" zoomScaleNormal="82" workbookViewId="0">
      <selection activeCell="D57" sqref="B43:D57"/>
    </sheetView>
  </sheetViews>
  <sheetFormatPr defaultRowHeight="16.5" x14ac:dyDescent="0.25"/>
  <cols>
    <col min="1" max="1" width="45.85546875" style="104" customWidth="1"/>
    <col min="2" max="2" width="18.140625" style="104" customWidth="1"/>
    <col min="3" max="3" width="17.28515625" style="104" customWidth="1"/>
    <col min="4" max="4" width="16" style="104" customWidth="1"/>
    <col min="5" max="5" width="18" style="104" customWidth="1"/>
    <col min="6" max="6" width="12.7109375" style="104" customWidth="1"/>
    <col min="7" max="7" width="14.85546875" style="104" customWidth="1"/>
    <col min="8" max="8" width="17" style="104" customWidth="1"/>
    <col min="9" max="9" width="14.28515625" style="104" customWidth="1"/>
    <col min="10" max="10" width="14.42578125" style="104" customWidth="1"/>
    <col min="11" max="11" width="14.140625" style="104" customWidth="1"/>
    <col min="12" max="12" width="19.7109375" style="104" customWidth="1"/>
    <col min="13" max="13" width="13" style="104" customWidth="1"/>
    <col min="14" max="14" width="14.7109375" style="104" customWidth="1"/>
    <col min="15" max="15" width="13.5703125" style="104" customWidth="1"/>
    <col min="16" max="16" width="14.5703125" style="104" customWidth="1"/>
    <col min="17" max="17" width="15.42578125" style="104" customWidth="1"/>
    <col min="18" max="18" width="10.140625" style="104" customWidth="1"/>
    <col min="19" max="19" width="10.28515625" style="104" customWidth="1"/>
    <col min="20" max="20" width="17.140625" style="104" customWidth="1"/>
    <col min="21" max="21" width="25.7109375" style="104" customWidth="1"/>
    <col min="22" max="22" width="17.7109375" style="104" customWidth="1"/>
    <col min="23" max="23" width="24.85546875" style="104" customWidth="1"/>
    <col min="24" max="24" width="16.7109375" style="104" customWidth="1"/>
    <col min="25" max="26" width="9.140625" style="104"/>
    <col min="27" max="65" width="9.140625" style="105"/>
    <col min="66" max="16384" width="9.140625" style="104"/>
  </cols>
  <sheetData>
    <row r="1" spans="1:65" ht="17.25" thickBot="1" x14ac:dyDescent="0.3"/>
    <row r="2" spans="1:65" ht="23.25" customHeight="1" thickBot="1" x14ac:dyDescent="0.4">
      <c r="A2" s="708" t="s">
        <v>676</v>
      </c>
      <c r="B2" s="709"/>
      <c r="C2" s="709"/>
      <c r="D2" s="709"/>
      <c r="E2" s="709"/>
      <c r="F2" s="709"/>
      <c r="G2" s="709"/>
      <c r="H2" s="710"/>
      <c r="I2" s="711"/>
      <c r="J2" s="711"/>
      <c r="K2" s="711"/>
      <c r="L2" s="712"/>
    </row>
    <row r="4" spans="1:65" ht="17.25" thickBot="1" x14ac:dyDescent="0.3"/>
    <row r="5" spans="1:65" ht="17.25" thickBot="1" x14ac:dyDescent="0.3">
      <c r="A5" s="1107" t="s">
        <v>514</v>
      </c>
      <c r="B5" s="1108"/>
      <c r="C5" s="12"/>
      <c r="D5" s="12"/>
      <c r="E5" s="12"/>
      <c r="F5" s="10"/>
      <c r="G5" s="10"/>
      <c r="H5" s="10"/>
      <c r="I5" s="10"/>
      <c r="J5" s="10"/>
      <c r="K5" s="10"/>
      <c r="L5" s="10"/>
      <c r="M5" s="12"/>
      <c r="N5" s="12"/>
      <c r="O5" s="12"/>
      <c r="P5" s="12"/>
      <c r="Q5" s="12"/>
      <c r="R5" s="12"/>
      <c r="S5" s="12"/>
      <c r="T5" s="12"/>
      <c r="U5" s="12"/>
      <c r="V5" s="12"/>
      <c r="W5" s="12"/>
    </row>
    <row r="6" spans="1:65" x14ac:dyDescent="0.25">
      <c r="A6" s="563" t="s">
        <v>573</v>
      </c>
      <c r="B6" s="564"/>
      <c r="C6" s="447"/>
      <c r="D6" s="12"/>
      <c r="E6" s="12"/>
      <c r="F6" s="10"/>
      <c r="G6" s="10"/>
      <c r="H6" s="10"/>
      <c r="I6" s="10"/>
      <c r="J6" s="10"/>
      <c r="K6" s="10"/>
      <c r="L6" s="10"/>
      <c r="M6" s="12"/>
      <c r="N6" s="12"/>
      <c r="O6" s="12"/>
      <c r="P6" s="12"/>
      <c r="Q6" s="12"/>
      <c r="R6" s="12"/>
      <c r="S6" s="12"/>
      <c r="T6" s="12"/>
      <c r="U6" s="12"/>
      <c r="V6" s="12"/>
      <c r="W6" s="12"/>
    </row>
    <row r="7" spans="1:65" x14ac:dyDescent="0.25">
      <c r="A7" s="565" t="s">
        <v>515</v>
      </c>
      <c r="B7" s="566" t="s">
        <v>510</v>
      </c>
      <c r="C7" s="566" t="s">
        <v>510</v>
      </c>
      <c r="D7" s="566" t="s">
        <v>510</v>
      </c>
      <c r="E7" s="549" t="s">
        <v>1</v>
      </c>
      <c r="F7" s="914" t="s">
        <v>162</v>
      </c>
      <c r="G7" s="1352" t="s">
        <v>446</v>
      </c>
      <c r="H7" s="1353"/>
      <c r="I7" s="1353"/>
      <c r="J7" s="1353"/>
      <c r="K7" s="1353"/>
      <c r="L7" s="1351"/>
      <c r="M7" s="12"/>
      <c r="N7" s="12"/>
      <c r="O7" s="12"/>
      <c r="P7" s="12"/>
      <c r="Q7" s="12"/>
      <c r="R7" s="12"/>
      <c r="S7" s="12"/>
      <c r="W7" s="105"/>
      <c r="X7" s="105"/>
      <c r="Y7" s="105"/>
      <c r="Z7" s="105"/>
      <c r="BJ7" s="104"/>
      <c r="BK7" s="104"/>
      <c r="BL7" s="104"/>
      <c r="BM7" s="104"/>
    </row>
    <row r="8" spans="1:65" ht="19.5" customHeight="1" x14ac:dyDescent="0.25">
      <c r="A8" s="565" t="s">
        <v>516</v>
      </c>
      <c r="B8" s="566"/>
      <c r="C8" s="566"/>
      <c r="D8" s="566"/>
      <c r="E8" s="12"/>
      <c r="F8" s="12"/>
      <c r="G8" s="1354" t="s">
        <v>226</v>
      </c>
      <c r="H8" s="1354"/>
      <c r="I8" s="1354"/>
      <c r="J8" s="1354"/>
      <c r="K8" s="1355"/>
      <c r="L8" s="957"/>
      <c r="M8" s="12"/>
      <c r="N8" s="12"/>
      <c r="O8" s="12"/>
      <c r="P8" s="12"/>
      <c r="Q8" s="12"/>
      <c r="R8" s="12"/>
      <c r="S8" s="12"/>
      <c r="W8" s="105"/>
      <c r="X8" s="105"/>
      <c r="Y8" s="105"/>
      <c r="Z8" s="105"/>
      <c r="BJ8" s="104"/>
      <c r="BK8" s="104"/>
      <c r="BL8" s="104"/>
      <c r="BM8" s="104"/>
    </row>
    <row r="9" spans="1:65" ht="21.75" customHeight="1" x14ac:dyDescent="0.25">
      <c r="A9" s="565" t="s">
        <v>224</v>
      </c>
      <c r="B9" s="566" t="s">
        <v>517</v>
      </c>
      <c r="C9" s="566" t="s">
        <v>517</v>
      </c>
      <c r="D9" s="566" t="s">
        <v>517</v>
      </c>
      <c r="E9" s="12"/>
      <c r="F9" s="12"/>
      <c r="G9" s="1354" t="s">
        <v>735</v>
      </c>
      <c r="H9" s="1354"/>
      <c r="I9" s="1354"/>
      <c r="J9" s="1354"/>
      <c r="K9" s="1355"/>
      <c r="L9" s="957"/>
      <c r="M9" s="12"/>
      <c r="N9" s="12"/>
      <c r="O9" s="12"/>
      <c r="P9" s="12"/>
      <c r="Q9" s="12"/>
      <c r="R9" s="12"/>
      <c r="S9" s="12"/>
      <c r="W9" s="105"/>
      <c r="X9" s="105"/>
      <c r="Y9" s="105"/>
      <c r="Z9" s="105"/>
      <c r="BJ9" s="104"/>
      <c r="BK9" s="104"/>
      <c r="BL9" s="104"/>
      <c r="BM9" s="104"/>
    </row>
    <row r="10" spans="1:65" ht="21.75" customHeight="1" x14ac:dyDescent="0.25">
      <c r="A10" s="565" t="s">
        <v>574</v>
      </c>
      <c r="B10" s="566"/>
      <c r="C10" s="567"/>
      <c r="D10" s="568"/>
      <c r="E10" s="12"/>
      <c r="F10" s="915"/>
      <c r="G10" s="1356" t="s">
        <v>511</v>
      </c>
      <c r="H10" s="1356"/>
      <c r="I10" s="1356"/>
      <c r="J10" s="1356"/>
      <c r="K10" s="1357"/>
      <c r="L10" s="957"/>
      <c r="M10" s="12"/>
      <c r="N10" s="12"/>
      <c r="O10" s="12"/>
      <c r="P10" s="12"/>
      <c r="Q10" s="12"/>
      <c r="R10" s="12"/>
      <c r="S10" s="12"/>
      <c r="W10" s="105"/>
      <c r="X10" s="105"/>
      <c r="Y10" s="105"/>
      <c r="Z10" s="105"/>
      <c r="BJ10" s="104"/>
      <c r="BK10" s="104"/>
      <c r="BL10" s="104"/>
      <c r="BM10" s="104"/>
    </row>
    <row r="11" spans="1:65" ht="21.75" customHeight="1" thickBot="1" x14ac:dyDescent="0.3">
      <c r="A11" s="565" t="s">
        <v>575</v>
      </c>
      <c r="B11" s="569"/>
      <c r="C11" s="570"/>
      <c r="D11" s="571"/>
      <c r="E11" s="12"/>
      <c r="F11" s="12"/>
      <c r="G11" s="1358" t="s">
        <v>733</v>
      </c>
      <c r="H11" s="1358"/>
      <c r="I11" s="1358"/>
      <c r="J11" s="1358"/>
      <c r="K11" s="1359"/>
      <c r="L11" s="1349"/>
      <c r="M11" s="12"/>
      <c r="N11" s="12"/>
      <c r="O11" s="12"/>
      <c r="P11" s="12"/>
      <c r="Q11" s="12"/>
      <c r="R11" s="12"/>
      <c r="S11" s="12"/>
      <c r="W11" s="105"/>
      <c r="X11" s="105"/>
      <c r="Y11" s="105"/>
      <c r="Z11" s="105"/>
      <c r="BJ11" s="104"/>
      <c r="BK11" s="104"/>
      <c r="BL11" s="104"/>
      <c r="BM11" s="104"/>
    </row>
    <row r="12" spans="1:65" ht="18.75" customHeight="1" x14ac:dyDescent="0.25">
      <c r="A12" s="565" t="s">
        <v>518</v>
      </c>
      <c r="B12" s="572">
        <f>SUM(B10:D10)</f>
        <v>0</v>
      </c>
      <c r="C12" s="447"/>
      <c r="D12" s="549"/>
      <c r="E12" s="12"/>
      <c r="F12" s="12"/>
      <c r="G12" s="12"/>
      <c r="H12" s="12"/>
      <c r="I12" s="12"/>
      <c r="J12" s="12"/>
      <c r="K12" s="12"/>
      <c r="L12" s="12"/>
      <c r="M12" s="12"/>
      <c r="N12" s="12"/>
      <c r="O12" s="128"/>
      <c r="P12" s="12"/>
      <c r="Q12" s="12"/>
      <c r="R12" s="12"/>
      <c r="S12" s="12"/>
      <c r="T12" s="12"/>
      <c r="U12" s="12"/>
      <c r="V12" s="12"/>
      <c r="W12" s="12"/>
    </row>
    <row r="13" spans="1:65" ht="19.5" customHeight="1" x14ac:dyDescent="0.25">
      <c r="A13" s="565" t="s">
        <v>519</v>
      </c>
      <c r="B13" s="572">
        <f>SUM(B11:D11)</f>
        <v>0</v>
      </c>
      <c r="C13" s="447"/>
      <c r="D13" s="549"/>
      <c r="E13" s="12"/>
      <c r="F13" s="12"/>
      <c r="G13" s="12"/>
      <c r="H13" s="12"/>
      <c r="I13" s="12"/>
      <c r="J13" s="12"/>
      <c r="K13" s="12"/>
      <c r="L13" s="12"/>
      <c r="M13" s="12"/>
      <c r="N13" s="12"/>
      <c r="O13" s="128"/>
      <c r="P13" s="12"/>
      <c r="Q13" s="12"/>
      <c r="R13" s="12"/>
      <c r="S13" s="12"/>
      <c r="T13" s="12"/>
      <c r="U13" s="12"/>
      <c r="V13" s="12"/>
      <c r="W13" s="12"/>
    </row>
    <row r="14" spans="1:65" ht="21.75" customHeight="1" x14ac:dyDescent="0.25">
      <c r="A14" s="573" t="s">
        <v>576</v>
      </c>
      <c r="B14" s="574"/>
      <c r="C14" s="447"/>
      <c r="D14" s="12"/>
      <c r="E14" s="12"/>
      <c r="F14" s="12"/>
      <c r="G14" s="12"/>
      <c r="H14" s="12"/>
      <c r="I14" s="12"/>
      <c r="J14" s="12"/>
      <c r="K14" s="12"/>
      <c r="L14" s="12"/>
      <c r="M14" s="12"/>
      <c r="N14" s="12"/>
      <c r="O14" s="128"/>
      <c r="P14" s="12"/>
      <c r="Q14" s="12"/>
      <c r="R14" s="12"/>
      <c r="S14" s="12"/>
      <c r="T14" s="12"/>
      <c r="U14" s="12"/>
      <c r="V14" s="12"/>
      <c r="W14" s="12"/>
    </row>
    <row r="15" spans="1:65" ht="17.25" customHeight="1" thickBot="1" x14ac:dyDescent="0.3">
      <c r="A15" s="188" t="s">
        <v>348</v>
      </c>
      <c r="B15" s="575">
        <f>B13-B14</f>
        <v>0</v>
      </c>
      <c r="C15" s="12"/>
      <c r="D15" s="12"/>
      <c r="E15" s="12"/>
      <c r="F15" s="12"/>
      <c r="G15" s="12"/>
      <c r="H15" s="12"/>
      <c r="I15" s="12"/>
      <c r="J15" s="12"/>
      <c r="K15" s="12"/>
      <c r="L15" s="12"/>
      <c r="M15" s="12"/>
      <c r="N15" s="12"/>
      <c r="O15" s="128"/>
      <c r="P15" s="12"/>
      <c r="Q15" s="12"/>
      <c r="R15" s="12"/>
      <c r="S15" s="12"/>
      <c r="T15" s="12"/>
      <c r="U15" s="12"/>
      <c r="V15" s="12"/>
      <c r="W15" s="12"/>
    </row>
    <row r="16" spans="1:65" x14ac:dyDescent="0.25">
      <c r="A16" s="12"/>
      <c r="B16" s="12"/>
      <c r="C16" s="12"/>
      <c r="D16" s="12"/>
      <c r="E16" s="12"/>
      <c r="F16" s="12"/>
      <c r="G16" s="12"/>
      <c r="H16" s="12"/>
      <c r="I16" s="12"/>
      <c r="J16" s="12"/>
      <c r="K16" s="12"/>
      <c r="L16" s="12"/>
      <c r="M16" s="12"/>
      <c r="N16" s="12"/>
      <c r="O16" s="128"/>
      <c r="P16" s="12"/>
      <c r="Q16" s="12"/>
      <c r="R16" s="12"/>
      <c r="S16" s="12"/>
      <c r="T16" s="12"/>
      <c r="U16" s="12"/>
      <c r="V16" s="12"/>
      <c r="W16" s="12"/>
    </row>
    <row r="17" spans="1:23" x14ac:dyDescent="0.25">
      <c r="A17" s="1123"/>
      <c r="B17" s="1123"/>
      <c r="C17" s="10"/>
      <c r="D17" s="12"/>
      <c r="E17" s="12"/>
      <c r="F17" s="12"/>
      <c r="G17" s="12"/>
      <c r="H17" s="12"/>
      <c r="I17" s="12"/>
      <c r="J17" s="12"/>
      <c r="K17" s="12"/>
      <c r="L17" s="12"/>
      <c r="M17" s="12"/>
      <c r="N17" s="12"/>
      <c r="O17" s="128"/>
      <c r="P17" s="12"/>
      <c r="Q17" s="12"/>
      <c r="R17" s="12"/>
      <c r="S17" s="12"/>
      <c r="T17" s="10"/>
      <c r="U17" s="950"/>
      <c r="V17" s="10"/>
      <c r="W17" s="12"/>
    </row>
    <row r="18" spans="1:23" ht="37.5" customHeight="1" thickBot="1" x14ac:dyDescent="0.3">
      <c r="A18" s="1053" t="s">
        <v>720</v>
      </c>
      <c r="B18" s="1053"/>
      <c r="C18" s="1053"/>
      <c r="D18" s="1053"/>
      <c r="E18" s="1053"/>
      <c r="F18" s="1053"/>
      <c r="G18" s="1053"/>
      <c r="H18" s="1053"/>
      <c r="I18" s="1053"/>
      <c r="J18" s="1053"/>
      <c r="K18" s="1053"/>
      <c r="L18" s="1053"/>
      <c r="M18" s="1053"/>
      <c r="N18" s="12"/>
      <c r="O18" s="12"/>
      <c r="P18" s="12"/>
      <c r="Q18" s="12"/>
      <c r="R18" s="12"/>
      <c r="S18" s="12"/>
      <c r="T18" s="951"/>
      <c r="U18" s="952"/>
      <c r="V18" s="952"/>
      <c r="W18" s="12"/>
    </row>
    <row r="19" spans="1:23" ht="48" customHeight="1" thickBot="1" x14ac:dyDescent="0.3">
      <c r="A19" s="944" t="s">
        <v>724</v>
      </c>
      <c r="B19" s="945" t="s">
        <v>703</v>
      </c>
      <c r="C19" s="1377" t="s">
        <v>698</v>
      </c>
      <c r="D19" s="946" t="s">
        <v>457</v>
      </c>
      <c r="E19" s="947" t="s">
        <v>458</v>
      </c>
      <c r="F19" s="947" t="s">
        <v>459</v>
      </c>
      <c r="G19" s="947" t="s">
        <v>460</v>
      </c>
      <c r="H19" s="947" t="s">
        <v>17</v>
      </c>
      <c r="I19" s="947" t="s">
        <v>18</v>
      </c>
      <c r="J19" s="947" t="s">
        <v>19</v>
      </c>
      <c r="K19" s="947" t="s">
        <v>461</v>
      </c>
      <c r="L19" s="947" t="s">
        <v>20</v>
      </c>
      <c r="M19" s="947" t="s">
        <v>21</v>
      </c>
      <c r="N19" s="947" t="s">
        <v>22</v>
      </c>
      <c r="O19" s="948" t="s">
        <v>23</v>
      </c>
      <c r="P19" s="949" t="s">
        <v>700</v>
      </c>
      <c r="T19" s="105"/>
      <c r="U19" s="932"/>
      <c r="V19" s="933"/>
    </row>
    <row r="20" spans="1:23" ht="34.5" customHeight="1" x14ac:dyDescent="0.25">
      <c r="A20" s="1062"/>
      <c r="B20" s="1064"/>
      <c r="C20" s="1378" t="s">
        <v>699</v>
      </c>
      <c r="D20" s="916"/>
      <c r="E20" s="916"/>
      <c r="F20" s="463"/>
      <c r="G20" s="917"/>
      <c r="H20" s="916"/>
      <c r="I20" s="916"/>
      <c r="J20" s="916"/>
      <c r="K20" s="916"/>
      <c r="L20" s="916"/>
      <c r="M20" s="916"/>
      <c r="N20" s="916"/>
      <c r="O20" s="918"/>
      <c r="P20" s="919"/>
      <c r="T20" s="105"/>
      <c r="U20" s="932"/>
      <c r="V20" s="933"/>
    </row>
    <row r="21" spans="1:23" ht="27.75" customHeight="1" thickBot="1" x14ac:dyDescent="0.3">
      <c r="A21" s="1063"/>
      <c r="B21" s="1065"/>
      <c r="C21" s="1379" t="s">
        <v>697</v>
      </c>
      <c r="D21" s="920"/>
      <c r="E21" s="920"/>
      <c r="F21" s="515"/>
      <c r="G21" s="514"/>
      <c r="H21" s="920"/>
      <c r="I21" s="920"/>
      <c r="J21" s="920"/>
      <c r="K21" s="920"/>
      <c r="L21" s="920"/>
      <c r="M21" s="920"/>
      <c r="N21" s="920"/>
      <c r="O21" s="921"/>
      <c r="P21" s="922"/>
      <c r="T21" s="105"/>
      <c r="U21" s="932"/>
      <c r="V21" s="933"/>
    </row>
    <row r="22" spans="1:23" ht="28.5" customHeight="1" x14ac:dyDescent="0.25">
      <c r="A22" s="1062"/>
      <c r="B22" s="1064"/>
      <c r="C22" s="1378" t="s">
        <v>696</v>
      </c>
      <c r="D22" s="916"/>
      <c r="E22" s="916"/>
      <c r="F22" s="463"/>
      <c r="G22" s="917"/>
      <c r="H22" s="916"/>
      <c r="I22" s="916"/>
      <c r="J22" s="916"/>
      <c r="K22" s="916"/>
      <c r="L22" s="916"/>
      <c r="M22" s="916"/>
      <c r="N22" s="916"/>
      <c r="O22" s="918"/>
      <c r="P22" s="919"/>
      <c r="T22" s="105"/>
      <c r="U22" s="932"/>
      <c r="V22" s="933"/>
    </row>
    <row r="23" spans="1:23" ht="24" customHeight="1" thickBot="1" x14ac:dyDescent="0.3">
      <c r="A23" s="1063"/>
      <c r="B23" s="1065"/>
      <c r="C23" s="1379" t="s">
        <v>697</v>
      </c>
      <c r="D23" s="920"/>
      <c r="E23" s="920"/>
      <c r="F23" s="515"/>
      <c r="G23" s="514"/>
      <c r="H23" s="920"/>
      <c r="I23" s="920"/>
      <c r="J23" s="920"/>
      <c r="K23" s="920"/>
      <c r="L23" s="920"/>
      <c r="M23" s="920"/>
      <c r="N23" s="920"/>
      <c r="O23" s="921"/>
      <c r="P23" s="922"/>
      <c r="T23" s="105"/>
      <c r="U23" s="932"/>
      <c r="V23" s="933"/>
    </row>
    <row r="24" spans="1:23" ht="26.25" customHeight="1" x14ac:dyDescent="0.25">
      <c r="A24" s="1062"/>
      <c r="B24" s="1064"/>
      <c r="C24" s="1378" t="s">
        <v>696</v>
      </c>
      <c r="D24" s="916"/>
      <c r="E24" s="916"/>
      <c r="F24" s="463"/>
      <c r="G24" s="917"/>
      <c r="H24" s="916"/>
      <c r="I24" s="916"/>
      <c r="J24" s="916"/>
      <c r="K24" s="916"/>
      <c r="L24" s="916"/>
      <c r="M24" s="916"/>
      <c r="N24" s="916"/>
      <c r="O24" s="918"/>
      <c r="P24" s="919"/>
      <c r="T24" s="105"/>
      <c r="U24" s="932"/>
      <c r="V24" s="933"/>
    </row>
    <row r="25" spans="1:23" ht="27" customHeight="1" thickBot="1" x14ac:dyDescent="0.3">
      <c r="A25" s="1063"/>
      <c r="B25" s="1065"/>
      <c r="C25" s="1379" t="s">
        <v>697</v>
      </c>
      <c r="D25" s="920"/>
      <c r="E25" s="920"/>
      <c r="F25" s="515"/>
      <c r="G25" s="514"/>
      <c r="H25" s="920"/>
      <c r="I25" s="920"/>
      <c r="J25" s="920"/>
      <c r="K25" s="920"/>
      <c r="L25" s="920"/>
      <c r="M25" s="920"/>
      <c r="N25" s="920"/>
      <c r="O25" s="921"/>
      <c r="P25" s="922"/>
      <c r="S25" s="105"/>
      <c r="T25" s="105"/>
      <c r="U25" s="932"/>
      <c r="V25" s="933"/>
      <c r="W25" s="105"/>
    </row>
    <row r="26" spans="1:23" ht="33.75" customHeight="1" x14ac:dyDescent="0.25">
      <c r="A26" s="1062"/>
      <c r="B26" s="1064"/>
      <c r="C26" s="1378" t="s">
        <v>696</v>
      </c>
      <c r="D26" s="916"/>
      <c r="E26" s="916"/>
      <c r="F26" s="463"/>
      <c r="G26" s="917"/>
      <c r="H26" s="916"/>
      <c r="I26" s="916"/>
      <c r="J26" s="916"/>
      <c r="K26" s="916"/>
      <c r="L26" s="916"/>
      <c r="M26" s="916"/>
      <c r="N26" s="916"/>
      <c r="O26" s="918"/>
      <c r="P26" s="919"/>
      <c r="S26" s="105"/>
      <c r="T26" s="105"/>
      <c r="U26" s="932"/>
      <c r="V26" s="933"/>
      <c r="W26" s="105"/>
    </row>
    <row r="27" spans="1:23" ht="33.75" customHeight="1" thickBot="1" x14ac:dyDescent="0.3">
      <c r="A27" s="1063"/>
      <c r="B27" s="1065"/>
      <c r="C27" s="1379" t="s">
        <v>697</v>
      </c>
      <c r="D27" s="920"/>
      <c r="E27" s="920"/>
      <c r="F27" s="515"/>
      <c r="G27" s="514"/>
      <c r="H27" s="920"/>
      <c r="I27" s="920"/>
      <c r="J27" s="920"/>
      <c r="K27" s="920"/>
      <c r="L27" s="920"/>
      <c r="M27" s="920"/>
      <c r="N27" s="920"/>
      <c r="O27" s="921"/>
      <c r="P27" s="922"/>
      <c r="S27" s="105"/>
      <c r="T27" s="105"/>
      <c r="U27" s="932"/>
      <c r="V27" s="933"/>
      <c r="W27" s="105"/>
    </row>
    <row r="28" spans="1:23" ht="24" customHeight="1" x14ac:dyDescent="0.25">
      <c r="A28" s="1062"/>
      <c r="B28" s="1064"/>
      <c r="C28" s="1378" t="s">
        <v>696</v>
      </c>
      <c r="D28" s="916"/>
      <c r="E28" s="916"/>
      <c r="F28" s="463"/>
      <c r="G28" s="917"/>
      <c r="H28" s="916"/>
      <c r="I28" s="916"/>
      <c r="J28" s="916"/>
      <c r="K28" s="916"/>
      <c r="L28" s="916"/>
      <c r="M28" s="916"/>
      <c r="N28" s="916"/>
      <c r="O28" s="918"/>
      <c r="P28" s="919"/>
      <c r="S28" s="105"/>
      <c r="T28" s="105"/>
      <c r="U28" s="932"/>
      <c r="V28" s="933"/>
      <c r="W28" s="105"/>
    </row>
    <row r="29" spans="1:23" ht="25.5" customHeight="1" thickBot="1" x14ac:dyDescent="0.3">
      <c r="A29" s="1063"/>
      <c r="B29" s="1065"/>
      <c r="C29" s="1379" t="s">
        <v>697</v>
      </c>
      <c r="D29" s="920"/>
      <c r="E29" s="920"/>
      <c r="F29" s="515"/>
      <c r="G29" s="514"/>
      <c r="H29" s="920"/>
      <c r="I29" s="920"/>
      <c r="J29" s="920"/>
      <c r="K29" s="920"/>
      <c r="L29" s="920"/>
      <c r="M29" s="920"/>
      <c r="N29" s="920"/>
      <c r="O29" s="921"/>
      <c r="P29" s="922"/>
      <c r="S29" s="105"/>
      <c r="T29" s="105"/>
      <c r="U29" s="932"/>
      <c r="V29" s="933"/>
      <c r="W29" s="105"/>
    </row>
    <row r="30" spans="1:23" ht="27" customHeight="1" x14ac:dyDescent="0.25">
      <c r="A30" s="1062"/>
      <c r="B30" s="1121"/>
      <c r="C30" s="1378" t="s">
        <v>696</v>
      </c>
      <c r="D30" s="916"/>
      <c r="E30" s="916"/>
      <c r="F30" s="463"/>
      <c r="G30" s="917"/>
      <c r="H30" s="916"/>
      <c r="I30" s="916"/>
      <c r="J30" s="916"/>
      <c r="K30" s="916"/>
      <c r="L30" s="916"/>
      <c r="M30" s="916"/>
      <c r="N30" s="916"/>
      <c r="O30" s="918"/>
      <c r="P30" s="919"/>
      <c r="S30" s="105"/>
      <c r="T30" s="105"/>
      <c r="U30" s="932"/>
      <c r="V30" s="933"/>
      <c r="W30" s="105"/>
    </row>
    <row r="31" spans="1:23" ht="30" customHeight="1" thickBot="1" x14ac:dyDescent="0.3">
      <c r="A31" s="1066"/>
      <c r="B31" s="1122"/>
      <c r="C31" s="1380" t="s">
        <v>697</v>
      </c>
      <c r="D31" s="935"/>
      <c r="E31" s="935"/>
      <c r="F31" s="936"/>
      <c r="G31" s="931"/>
      <c r="H31" s="935"/>
      <c r="I31" s="935"/>
      <c r="J31" s="935"/>
      <c r="K31" s="935"/>
      <c r="L31" s="935"/>
      <c r="M31" s="935"/>
      <c r="N31" s="935"/>
      <c r="O31" s="937"/>
      <c r="P31" s="938"/>
      <c r="S31" s="105"/>
      <c r="T31" s="105"/>
      <c r="U31" s="932"/>
      <c r="V31" s="933"/>
      <c r="W31" s="105"/>
    </row>
    <row r="32" spans="1:23" ht="38.25" customHeight="1" thickBot="1" x14ac:dyDescent="0.3">
      <c r="A32" s="953" t="s">
        <v>725</v>
      </c>
      <c r="B32" s="954" t="s">
        <v>727</v>
      </c>
      <c r="C32" s="1381" t="s">
        <v>698</v>
      </c>
      <c r="D32" s="955" t="s">
        <v>457</v>
      </c>
      <c r="E32" s="955" t="s">
        <v>458</v>
      </c>
      <c r="F32" s="955" t="s">
        <v>459</v>
      </c>
      <c r="G32" s="955" t="s">
        <v>460</v>
      </c>
      <c r="H32" s="955" t="s">
        <v>17</v>
      </c>
      <c r="I32" s="955" t="s">
        <v>18</v>
      </c>
      <c r="J32" s="955" t="s">
        <v>19</v>
      </c>
      <c r="K32" s="955" t="s">
        <v>461</v>
      </c>
      <c r="L32" s="955" t="s">
        <v>20</v>
      </c>
      <c r="M32" s="955" t="s">
        <v>21</v>
      </c>
      <c r="N32" s="955" t="s">
        <v>22</v>
      </c>
      <c r="O32" s="955" t="s">
        <v>23</v>
      </c>
      <c r="P32" s="956" t="s">
        <v>700</v>
      </c>
      <c r="S32" s="105"/>
      <c r="T32" s="105"/>
      <c r="U32" s="932"/>
      <c r="V32" s="933"/>
      <c r="W32" s="105"/>
    </row>
    <row r="33" spans="1:71" ht="32.25" customHeight="1" x14ac:dyDescent="0.25">
      <c r="A33" s="958"/>
      <c r="B33" s="943"/>
      <c r="C33" s="1382" t="s">
        <v>726</v>
      </c>
      <c r="D33" s="941"/>
      <c r="E33" s="941"/>
      <c r="F33" s="942"/>
      <c r="G33" s="943"/>
      <c r="H33" s="941"/>
      <c r="I33" s="941"/>
      <c r="J33" s="941"/>
      <c r="K33" s="941"/>
      <c r="L33" s="941"/>
      <c r="M33" s="941"/>
      <c r="N33" s="941"/>
      <c r="O33" s="941"/>
      <c r="P33" s="941"/>
      <c r="S33" s="105"/>
      <c r="T33" s="105"/>
      <c r="U33" s="932"/>
      <c r="V33" s="933"/>
      <c r="W33" s="105"/>
    </row>
    <row r="34" spans="1:71" ht="32.25" customHeight="1" x14ac:dyDescent="0.25">
      <c r="A34" s="959"/>
      <c r="B34" s="931"/>
      <c r="C34" s="1383" t="s">
        <v>726</v>
      </c>
      <c r="D34" s="939"/>
      <c r="E34" s="939"/>
      <c r="F34" s="934"/>
      <c r="G34" s="513"/>
      <c r="H34" s="939"/>
      <c r="I34" s="939"/>
      <c r="J34" s="939"/>
      <c r="K34" s="939"/>
      <c r="L34" s="939"/>
      <c r="M34" s="939"/>
      <c r="N34" s="939"/>
      <c r="O34" s="939"/>
      <c r="P34" s="939"/>
      <c r="S34" s="105"/>
      <c r="T34" s="105"/>
      <c r="U34" s="932"/>
      <c r="V34" s="933"/>
      <c r="W34" s="105"/>
    </row>
    <row r="35" spans="1:71" ht="26.25" customHeight="1" thickBot="1" x14ac:dyDescent="0.3">
      <c r="A35" s="960"/>
      <c r="B35" s="514"/>
      <c r="C35" s="1379" t="s">
        <v>726</v>
      </c>
      <c r="D35" s="920"/>
      <c r="E35" s="920"/>
      <c r="F35" s="515"/>
      <c r="G35" s="514"/>
      <c r="H35" s="920"/>
      <c r="I35" s="920"/>
      <c r="J35" s="920"/>
      <c r="K35" s="920"/>
      <c r="L35" s="920"/>
      <c r="M35" s="920"/>
      <c r="N35" s="920"/>
      <c r="O35" s="920"/>
      <c r="P35" s="922"/>
      <c r="S35" s="105"/>
      <c r="T35" s="105"/>
      <c r="U35" s="932"/>
      <c r="V35" s="933"/>
      <c r="W35" s="105"/>
    </row>
    <row r="36" spans="1:71" x14ac:dyDescent="0.25">
      <c r="A36" s="107"/>
      <c r="B36" s="107"/>
      <c r="C36" s="105"/>
      <c r="O36" s="106"/>
    </row>
    <row r="37" spans="1:71" x14ac:dyDescent="0.25">
      <c r="A37" s="716"/>
      <c r="B37" s="716"/>
      <c r="C37" s="105"/>
      <c r="O37" s="106"/>
    </row>
    <row r="38" spans="1:71" x14ac:dyDescent="0.25">
      <c r="A38" s="716"/>
      <c r="B38" s="716"/>
      <c r="C38" s="105"/>
      <c r="O38" s="106"/>
    </row>
    <row r="39" spans="1:71" ht="17.25" thickBot="1" x14ac:dyDescent="0.3">
      <c r="A39" s="107"/>
      <c r="B39" s="107"/>
      <c r="C39" s="105"/>
      <c r="O39" s="106"/>
    </row>
    <row r="40" spans="1:71" ht="17.25" thickBot="1" x14ac:dyDescent="0.3">
      <c r="A40" s="1054" t="s">
        <v>719</v>
      </c>
      <c r="B40" s="1055"/>
      <c r="C40" s="1055"/>
      <c r="D40" s="1055"/>
      <c r="E40" s="1055"/>
      <c r="F40" s="1055"/>
      <c r="G40" s="1055"/>
      <c r="H40" s="1055"/>
      <c r="I40" s="1055"/>
      <c r="J40" s="1055"/>
      <c r="K40" s="1056"/>
      <c r="L40" s="12"/>
      <c r="O40" s="106"/>
    </row>
    <row r="41" spans="1:71" ht="35.25" customHeight="1" x14ac:dyDescent="0.25">
      <c r="A41" s="12"/>
      <c r="B41" s="12"/>
      <c r="C41" s="1061" t="s">
        <v>695</v>
      </c>
      <c r="D41" s="1061"/>
      <c r="E41" s="1061"/>
      <c r="F41" s="12"/>
      <c r="G41" s="12"/>
      <c r="H41" s="12"/>
      <c r="I41" s="12"/>
      <c r="J41" s="12"/>
      <c r="K41" s="12"/>
      <c r="L41" s="12"/>
      <c r="O41" s="106"/>
    </row>
    <row r="42" spans="1:71" ht="17.25" thickBot="1" x14ac:dyDescent="0.3">
      <c r="A42" s="12"/>
      <c r="B42" s="12"/>
      <c r="C42" s="12"/>
      <c r="D42" s="12"/>
      <c r="E42" s="12"/>
      <c r="F42" s="12"/>
      <c r="G42" s="12"/>
      <c r="H42" s="12"/>
      <c r="I42" s="12"/>
      <c r="J42" s="12"/>
      <c r="K42" s="12"/>
      <c r="O42" s="106"/>
    </row>
    <row r="43" spans="1:71" ht="17.25" thickBot="1" x14ac:dyDescent="0.3">
      <c r="A43" s="1067" t="s">
        <v>9</v>
      </c>
      <c r="B43" s="1057" t="s">
        <v>736</v>
      </c>
      <c r="C43" s="1058"/>
      <c r="D43" s="1058"/>
      <c r="E43" s="1057" t="s">
        <v>71</v>
      </c>
      <c r="F43" s="1058"/>
      <c r="G43" s="1059"/>
      <c r="H43" s="1057" t="s">
        <v>730</v>
      </c>
      <c r="I43" s="1058"/>
      <c r="J43" s="1059"/>
      <c r="K43" s="1057" t="s">
        <v>731</v>
      </c>
      <c r="L43" s="1058"/>
      <c r="M43" s="1059"/>
      <c r="N43" s="1086" t="s">
        <v>50</v>
      </c>
      <c r="O43" s="1087"/>
      <c r="P43" s="1087"/>
      <c r="Q43" s="1088"/>
      <c r="U43" s="106"/>
      <c r="AA43" s="104"/>
      <c r="AB43" s="104"/>
      <c r="AC43" s="104"/>
      <c r="AD43" s="104"/>
      <c r="AE43" s="104"/>
      <c r="AF43" s="104"/>
      <c r="BN43" s="105"/>
      <c r="BO43" s="105"/>
      <c r="BP43" s="105"/>
      <c r="BQ43" s="105"/>
      <c r="BR43" s="105"/>
      <c r="BS43" s="105"/>
    </row>
    <row r="44" spans="1:71" ht="17.25" thickBot="1" x14ac:dyDescent="0.3">
      <c r="A44" s="1068"/>
      <c r="B44" s="718" t="s">
        <v>704</v>
      </c>
      <c r="C44" s="719" t="s">
        <v>705</v>
      </c>
      <c r="D44" s="1374" t="s">
        <v>706</v>
      </c>
      <c r="E44" s="718" t="s">
        <v>704</v>
      </c>
      <c r="F44" s="719" t="s">
        <v>705</v>
      </c>
      <c r="G44" s="720" t="s">
        <v>706</v>
      </c>
      <c r="H44" s="721" t="s">
        <v>707</v>
      </c>
      <c r="I44" s="722" t="s">
        <v>705</v>
      </c>
      <c r="J44" s="723" t="s">
        <v>706</v>
      </c>
      <c r="K44" s="1347" t="s">
        <v>707</v>
      </c>
      <c r="L44" s="1346" t="s">
        <v>705</v>
      </c>
      <c r="M44" s="1348" t="s">
        <v>706</v>
      </c>
      <c r="N44" s="718" t="s">
        <v>707</v>
      </c>
      <c r="O44" s="719" t="s">
        <v>705</v>
      </c>
      <c r="P44" s="720" t="s">
        <v>706</v>
      </c>
      <c r="Q44" s="724" t="s">
        <v>52</v>
      </c>
      <c r="U44" s="106"/>
      <c r="AA44" s="104"/>
      <c r="AB44" s="104"/>
      <c r="AC44" s="104"/>
      <c r="AD44" s="104"/>
      <c r="AE44" s="104"/>
      <c r="AF44" s="104"/>
      <c r="BN44" s="105"/>
      <c r="BO44" s="105"/>
      <c r="BP44" s="105"/>
      <c r="BQ44" s="105"/>
      <c r="BR44" s="105"/>
      <c r="BS44" s="105"/>
    </row>
    <row r="45" spans="1:71" x14ac:dyDescent="0.25">
      <c r="A45" s="1370"/>
      <c r="B45" s="923"/>
      <c r="C45" s="923"/>
      <c r="D45" s="1375"/>
      <c r="E45" s="923">
        <v>0</v>
      </c>
      <c r="F45" s="923">
        <v>0</v>
      </c>
      <c r="G45" s="1372">
        <v>0</v>
      </c>
      <c r="H45" s="726" t="s">
        <v>510</v>
      </c>
      <c r="I45" s="727" t="s">
        <v>510</v>
      </c>
      <c r="J45" s="728" t="s">
        <v>510</v>
      </c>
      <c r="K45" s="1385"/>
      <c r="L45" s="1386"/>
      <c r="M45" s="919"/>
      <c r="N45" s="725">
        <f>E45*1</f>
        <v>0</v>
      </c>
      <c r="O45" s="729">
        <f>F45*25</f>
        <v>0</v>
      </c>
      <c r="P45" s="730">
        <f>G45*298</f>
        <v>0</v>
      </c>
      <c r="Q45" s="731">
        <f t="shared" ref="Q45:Q56" si="0">SUM(N45:P45)</f>
        <v>0</v>
      </c>
      <c r="U45" s="106"/>
      <c r="AA45" s="107"/>
      <c r="AB45" s="107"/>
      <c r="AC45" s="107"/>
      <c r="AD45" s="198"/>
      <c r="AE45" s="104"/>
      <c r="AF45" s="104"/>
      <c r="BN45" s="105"/>
      <c r="BO45" s="105"/>
      <c r="BP45" s="105"/>
      <c r="BQ45" s="105"/>
      <c r="BR45" s="105"/>
      <c r="BS45" s="105"/>
    </row>
    <row r="46" spans="1:71" x14ac:dyDescent="0.25">
      <c r="A46" s="1370"/>
      <c r="B46" s="923"/>
      <c r="C46" s="923"/>
      <c r="D46" s="1375"/>
      <c r="E46" s="923">
        <v>0</v>
      </c>
      <c r="F46" s="923">
        <v>0</v>
      </c>
      <c r="G46" s="1372">
        <v>0</v>
      </c>
      <c r="H46" s="726" t="s">
        <v>510</v>
      </c>
      <c r="I46" s="727" t="s">
        <v>510</v>
      </c>
      <c r="J46" s="728" t="s">
        <v>510</v>
      </c>
      <c r="K46" s="1387"/>
      <c r="L46" s="1388"/>
      <c r="M46" s="1389"/>
      <c r="N46" s="725">
        <f>E46*1</f>
        <v>0</v>
      </c>
      <c r="O46" s="729">
        <f>F46*25</f>
        <v>0</v>
      </c>
      <c r="P46" s="730">
        <f>G46*298</f>
        <v>0</v>
      </c>
      <c r="Q46" s="731">
        <f t="shared" si="0"/>
        <v>0</v>
      </c>
      <c r="U46" s="106"/>
      <c r="AA46" s="104"/>
      <c r="AB46" s="104"/>
      <c r="AC46" s="104"/>
      <c r="AD46" s="104"/>
      <c r="AE46" s="104"/>
      <c r="AF46" s="104"/>
      <c r="BN46" s="105"/>
      <c r="BO46" s="105"/>
      <c r="BP46" s="105"/>
      <c r="BQ46" s="105"/>
      <c r="BR46" s="105"/>
      <c r="BS46" s="105"/>
    </row>
    <row r="47" spans="1:71" x14ac:dyDescent="0.25">
      <c r="A47" s="1370"/>
      <c r="B47" s="923"/>
      <c r="C47" s="923"/>
      <c r="D47" s="1375"/>
      <c r="E47" s="923">
        <v>0</v>
      </c>
      <c r="F47" s="923">
        <v>0</v>
      </c>
      <c r="G47" s="1372">
        <v>0</v>
      </c>
      <c r="H47" s="726" t="s">
        <v>510</v>
      </c>
      <c r="I47" s="727" t="s">
        <v>510</v>
      </c>
      <c r="J47" s="728" t="s">
        <v>510</v>
      </c>
      <c r="K47" s="1387"/>
      <c r="L47" s="1388"/>
      <c r="M47" s="1389"/>
      <c r="N47" s="725">
        <f>E47*1</f>
        <v>0</v>
      </c>
      <c r="O47" s="729">
        <f>F47*25</f>
        <v>0</v>
      </c>
      <c r="P47" s="730">
        <f>G47*298</f>
        <v>0</v>
      </c>
      <c r="Q47" s="731">
        <f t="shared" si="0"/>
        <v>0</v>
      </c>
      <c r="U47" s="106"/>
      <c r="AA47" s="104"/>
      <c r="AB47" s="104"/>
      <c r="AC47" s="104"/>
      <c r="AD47" s="104"/>
      <c r="AE47" s="104"/>
      <c r="AF47" s="104"/>
      <c r="BN47" s="105"/>
      <c r="BO47" s="105"/>
      <c r="BP47" s="105"/>
      <c r="BQ47" s="105"/>
      <c r="BR47" s="105"/>
      <c r="BS47" s="105"/>
    </row>
    <row r="48" spans="1:71" x14ac:dyDescent="0.25">
      <c r="A48" s="1370"/>
      <c r="B48" s="923"/>
      <c r="C48" s="923"/>
      <c r="D48" s="1375"/>
      <c r="E48" s="923">
        <v>0</v>
      </c>
      <c r="F48" s="923">
        <v>0</v>
      </c>
      <c r="G48" s="1372">
        <v>0</v>
      </c>
      <c r="H48" s="726" t="s">
        <v>510</v>
      </c>
      <c r="I48" s="727" t="s">
        <v>510</v>
      </c>
      <c r="J48" s="728" t="s">
        <v>510</v>
      </c>
      <c r="K48" s="1387"/>
      <c r="L48" s="1388"/>
      <c r="M48" s="1389"/>
      <c r="N48" s="725">
        <f>E48*1</f>
        <v>0</v>
      </c>
      <c r="O48" s="729">
        <f>F48*25</f>
        <v>0</v>
      </c>
      <c r="P48" s="730">
        <f>G48*298</f>
        <v>0</v>
      </c>
      <c r="Q48" s="731">
        <f t="shared" si="0"/>
        <v>0</v>
      </c>
      <c r="U48" s="106"/>
      <c r="AA48" s="104"/>
      <c r="AB48" s="104"/>
      <c r="AC48" s="104"/>
      <c r="AD48" s="104"/>
      <c r="AE48" s="104"/>
      <c r="AF48" s="104"/>
      <c r="BN48" s="105"/>
      <c r="BO48" s="105"/>
      <c r="BP48" s="105"/>
      <c r="BQ48" s="105"/>
      <c r="BR48" s="105"/>
      <c r="BS48" s="105"/>
    </row>
    <row r="49" spans="1:84" x14ac:dyDescent="0.25">
      <c r="A49" s="1370"/>
      <c r="B49" s="923"/>
      <c r="C49" s="923"/>
      <c r="D49" s="1375"/>
      <c r="E49" s="923">
        <v>0</v>
      </c>
      <c r="F49" s="923">
        <v>0</v>
      </c>
      <c r="G49" s="1372">
        <v>0</v>
      </c>
      <c r="H49" s="726" t="s">
        <v>510</v>
      </c>
      <c r="I49" s="727" t="s">
        <v>510</v>
      </c>
      <c r="J49" s="728" t="s">
        <v>510</v>
      </c>
      <c r="K49" s="1387"/>
      <c r="L49" s="1388"/>
      <c r="M49" s="1389"/>
      <c r="N49" s="725">
        <f>E49*1</f>
        <v>0</v>
      </c>
      <c r="O49" s="729">
        <f>F49*25</f>
        <v>0</v>
      </c>
      <c r="P49" s="730">
        <f>G49*298</f>
        <v>0</v>
      </c>
      <c r="Q49" s="731">
        <f t="shared" si="0"/>
        <v>0</v>
      </c>
      <c r="U49" s="106"/>
      <c r="AA49" s="104"/>
      <c r="AB49" s="104"/>
      <c r="AC49" s="104"/>
      <c r="AD49" s="104"/>
      <c r="AE49" s="104"/>
      <c r="AF49" s="104"/>
      <c r="BN49" s="105"/>
      <c r="BO49" s="105"/>
      <c r="BP49" s="105"/>
      <c r="BQ49" s="105"/>
      <c r="BR49" s="105"/>
      <c r="BS49" s="105"/>
    </row>
    <row r="50" spans="1:84" x14ac:dyDescent="0.25">
      <c r="A50" s="1370"/>
      <c r="B50" s="923"/>
      <c r="C50" s="923"/>
      <c r="D50" s="1375"/>
      <c r="E50" s="923">
        <v>0</v>
      </c>
      <c r="F50" s="923">
        <v>0</v>
      </c>
      <c r="G50" s="1372">
        <v>0</v>
      </c>
      <c r="H50" s="726" t="s">
        <v>510</v>
      </c>
      <c r="I50" s="727" t="s">
        <v>510</v>
      </c>
      <c r="J50" s="728" t="s">
        <v>510</v>
      </c>
      <c r="K50" s="1387"/>
      <c r="L50" s="1388"/>
      <c r="M50" s="1389"/>
      <c r="N50" s="725">
        <f>E50*1</f>
        <v>0</v>
      </c>
      <c r="O50" s="729">
        <f>F50*25</f>
        <v>0</v>
      </c>
      <c r="P50" s="730">
        <f>G50*298</f>
        <v>0</v>
      </c>
      <c r="Q50" s="731">
        <f t="shared" si="0"/>
        <v>0</v>
      </c>
      <c r="U50" s="106"/>
      <c r="AA50" s="107"/>
      <c r="AB50" s="107"/>
      <c r="AC50" s="107"/>
      <c r="AD50" s="198"/>
      <c r="AE50" s="104"/>
      <c r="AF50" s="104"/>
      <c r="BN50" s="105"/>
      <c r="BO50" s="105"/>
      <c r="BP50" s="105"/>
      <c r="BQ50" s="105"/>
      <c r="BR50" s="105"/>
      <c r="BS50" s="105"/>
    </row>
    <row r="51" spans="1:84" x14ac:dyDescent="0.25">
      <c r="A51" s="1370"/>
      <c r="B51" s="923"/>
      <c r="C51" s="923"/>
      <c r="D51" s="1375"/>
      <c r="E51" s="923">
        <v>0</v>
      </c>
      <c r="F51" s="923">
        <v>0</v>
      </c>
      <c r="G51" s="1372">
        <v>0</v>
      </c>
      <c r="H51" s="726" t="s">
        <v>510</v>
      </c>
      <c r="I51" s="727" t="s">
        <v>510</v>
      </c>
      <c r="J51" s="728" t="s">
        <v>510</v>
      </c>
      <c r="K51" s="1387"/>
      <c r="L51" s="1388"/>
      <c r="M51" s="1389"/>
      <c r="N51" s="725">
        <f>E51*1</f>
        <v>0</v>
      </c>
      <c r="O51" s="732">
        <f>F51*25</f>
        <v>0</v>
      </c>
      <c r="P51" s="730">
        <f>G51*298</f>
        <v>0</v>
      </c>
      <c r="Q51" s="733">
        <f t="shared" si="0"/>
        <v>0</v>
      </c>
      <c r="U51" s="106"/>
      <c r="Z51" s="107"/>
      <c r="AA51" s="107"/>
      <c r="AB51" s="107"/>
      <c r="AC51" s="198"/>
      <c r="AD51" s="104"/>
      <c r="AE51" s="104"/>
      <c r="AF51" s="104"/>
      <c r="BN51" s="105"/>
      <c r="BO51" s="105"/>
      <c r="BP51" s="105"/>
      <c r="BQ51" s="105"/>
      <c r="BR51" s="105"/>
      <c r="BS51" s="105"/>
    </row>
    <row r="52" spans="1:84" x14ac:dyDescent="0.25">
      <c r="A52" s="1370"/>
      <c r="B52" s="923"/>
      <c r="C52" s="923"/>
      <c r="D52" s="1375"/>
      <c r="E52" s="923">
        <v>0</v>
      </c>
      <c r="F52" s="923">
        <v>0</v>
      </c>
      <c r="G52" s="1372">
        <v>0</v>
      </c>
      <c r="H52" s="726" t="s">
        <v>510</v>
      </c>
      <c r="I52" s="727" t="s">
        <v>510</v>
      </c>
      <c r="J52" s="728" t="s">
        <v>510</v>
      </c>
      <c r="K52" s="1387"/>
      <c r="L52" s="1388"/>
      <c r="M52" s="1389"/>
      <c r="N52" s="725">
        <f>E52*1</f>
        <v>0</v>
      </c>
      <c r="O52" s="732">
        <f>F52*25</f>
        <v>0</v>
      </c>
      <c r="P52" s="730">
        <f>G52*298</f>
        <v>0</v>
      </c>
      <c r="Q52" s="733">
        <f t="shared" si="0"/>
        <v>0</v>
      </c>
      <c r="U52" s="106"/>
      <c r="Z52" s="107"/>
      <c r="AA52" s="107"/>
      <c r="AB52" s="107"/>
      <c r="AC52" s="198"/>
      <c r="AD52" s="104"/>
      <c r="AE52" s="104"/>
      <c r="AF52" s="104"/>
      <c r="BN52" s="105"/>
      <c r="BO52" s="105"/>
      <c r="BP52" s="105"/>
      <c r="BQ52" s="105"/>
      <c r="BR52" s="105"/>
      <c r="BS52" s="105"/>
    </row>
    <row r="53" spans="1:84" x14ac:dyDescent="0.25">
      <c r="A53" s="1370"/>
      <c r="B53" s="923"/>
      <c r="C53" s="923"/>
      <c r="D53" s="1375"/>
      <c r="E53" s="923">
        <v>0</v>
      </c>
      <c r="F53" s="923">
        <v>0</v>
      </c>
      <c r="G53" s="1372">
        <v>0</v>
      </c>
      <c r="H53" s="726" t="s">
        <v>510</v>
      </c>
      <c r="I53" s="727" t="s">
        <v>510</v>
      </c>
      <c r="J53" s="728" t="s">
        <v>510</v>
      </c>
      <c r="K53" s="1387"/>
      <c r="L53" s="1388"/>
      <c r="M53" s="1389"/>
      <c r="N53" s="725">
        <f>E53*1</f>
        <v>0</v>
      </c>
      <c r="O53" s="732">
        <f>F53*25</f>
        <v>0</v>
      </c>
      <c r="P53" s="730">
        <f>G53*298</f>
        <v>0</v>
      </c>
      <c r="Q53" s="733">
        <f t="shared" ref="Q53:Q55" si="1">SUM(N53:P53)</f>
        <v>0</v>
      </c>
      <c r="U53" s="106"/>
      <c r="Z53" s="107"/>
      <c r="AA53" s="107"/>
      <c r="AB53" s="107"/>
      <c r="AC53" s="198"/>
      <c r="AD53" s="104"/>
      <c r="AE53" s="104"/>
      <c r="AF53" s="104"/>
      <c r="BN53" s="105"/>
      <c r="BO53" s="105"/>
      <c r="BP53" s="105"/>
      <c r="BQ53" s="105"/>
      <c r="BR53" s="105"/>
      <c r="BS53" s="105"/>
    </row>
    <row r="54" spans="1:84" x14ac:dyDescent="0.25">
      <c r="A54" s="1370"/>
      <c r="B54" s="923"/>
      <c r="C54" s="923"/>
      <c r="D54" s="1375"/>
      <c r="E54" s="923">
        <v>0</v>
      </c>
      <c r="F54" s="923">
        <v>0</v>
      </c>
      <c r="G54" s="1372">
        <v>0</v>
      </c>
      <c r="H54" s="726" t="s">
        <v>510</v>
      </c>
      <c r="I54" s="727" t="s">
        <v>510</v>
      </c>
      <c r="J54" s="728" t="s">
        <v>510</v>
      </c>
      <c r="K54" s="1387"/>
      <c r="L54" s="1388"/>
      <c r="M54" s="1389"/>
      <c r="N54" s="725">
        <f>E54*1</f>
        <v>0</v>
      </c>
      <c r="O54" s="732">
        <f>F54*25</f>
        <v>0</v>
      </c>
      <c r="P54" s="730">
        <f>G54*298</f>
        <v>0</v>
      </c>
      <c r="Q54" s="733">
        <f t="shared" si="1"/>
        <v>0</v>
      </c>
      <c r="U54" s="106"/>
      <c r="Z54" s="107"/>
      <c r="AA54" s="107"/>
      <c r="AB54" s="107"/>
      <c r="AC54" s="198"/>
      <c r="AD54" s="104"/>
      <c r="AE54" s="104"/>
      <c r="AF54" s="104"/>
      <c r="BN54" s="105"/>
      <c r="BO54" s="105"/>
      <c r="BP54" s="105"/>
      <c r="BQ54" s="105"/>
      <c r="BR54" s="105"/>
      <c r="BS54" s="105"/>
    </row>
    <row r="55" spans="1:84" x14ac:dyDescent="0.25">
      <c r="A55" s="1370"/>
      <c r="B55" s="923"/>
      <c r="C55" s="923"/>
      <c r="D55" s="1375"/>
      <c r="E55" s="923">
        <v>0</v>
      </c>
      <c r="F55" s="923">
        <v>0</v>
      </c>
      <c r="G55" s="1372">
        <v>0</v>
      </c>
      <c r="H55" s="726" t="s">
        <v>510</v>
      </c>
      <c r="I55" s="727" t="s">
        <v>510</v>
      </c>
      <c r="J55" s="728" t="s">
        <v>510</v>
      </c>
      <c r="K55" s="1387"/>
      <c r="L55" s="1388"/>
      <c r="M55" s="1389"/>
      <c r="N55" s="725">
        <f>E55*1</f>
        <v>0</v>
      </c>
      <c r="O55" s="732">
        <f>F55*25</f>
        <v>0</v>
      </c>
      <c r="P55" s="730">
        <f>G55*298</f>
        <v>0</v>
      </c>
      <c r="Q55" s="733">
        <f t="shared" si="1"/>
        <v>0</v>
      </c>
      <c r="U55" s="106"/>
      <c r="Z55" s="107"/>
      <c r="AA55" s="107"/>
      <c r="AB55" s="107"/>
      <c r="AC55" s="198"/>
      <c r="AD55" s="104"/>
      <c r="AE55" s="104"/>
      <c r="AF55" s="104"/>
      <c r="BN55" s="105"/>
      <c r="BO55" s="105"/>
      <c r="BP55" s="105"/>
      <c r="BQ55" s="105"/>
      <c r="BR55" s="105"/>
      <c r="BS55" s="105"/>
      <c r="BT55" s="105"/>
      <c r="BU55" s="105"/>
      <c r="BV55" s="105"/>
      <c r="BW55" s="105"/>
      <c r="BX55" s="105"/>
      <c r="BY55" s="105"/>
      <c r="BZ55" s="105"/>
      <c r="CA55" s="105"/>
      <c r="CB55" s="105"/>
      <c r="CC55" s="105"/>
      <c r="CD55" s="105"/>
      <c r="CE55" s="105"/>
      <c r="CF55" s="105"/>
    </row>
    <row r="56" spans="1:84" ht="17.25" thickBot="1" x14ac:dyDescent="0.3">
      <c r="A56" s="1371"/>
      <c r="B56" s="1373"/>
      <c r="C56" s="1373"/>
      <c r="D56" s="1376"/>
      <c r="E56" s="923">
        <v>0</v>
      </c>
      <c r="F56" s="923">
        <v>0</v>
      </c>
      <c r="G56" s="1372">
        <v>0</v>
      </c>
      <c r="H56" s="791" t="s">
        <v>510</v>
      </c>
      <c r="I56" s="792" t="s">
        <v>510</v>
      </c>
      <c r="J56" s="793" t="s">
        <v>510</v>
      </c>
      <c r="K56" s="1390"/>
      <c r="L56" s="1391"/>
      <c r="M56" s="922"/>
      <c r="N56" s="734">
        <f>E56*1</f>
        <v>0</v>
      </c>
      <c r="O56" s="735">
        <f>F56*25</f>
        <v>0</v>
      </c>
      <c r="P56" s="730">
        <f>G56*298</f>
        <v>0</v>
      </c>
      <c r="Q56" s="736">
        <f t="shared" si="0"/>
        <v>0</v>
      </c>
      <c r="U56" s="106"/>
      <c r="Z56" s="107"/>
      <c r="AA56" s="107"/>
      <c r="AB56" s="107"/>
      <c r="AC56" s="198"/>
      <c r="AD56" s="104"/>
      <c r="AE56" s="104"/>
      <c r="AF56" s="104"/>
      <c r="BN56" s="105"/>
      <c r="BO56" s="105"/>
      <c r="BP56" s="105"/>
      <c r="BQ56" s="105"/>
      <c r="BR56" s="105"/>
      <c r="BS56" s="105"/>
      <c r="BT56" s="105"/>
      <c r="BU56" s="105"/>
      <c r="BV56" s="105"/>
      <c r="BW56" s="105"/>
      <c r="BX56" s="105"/>
      <c r="BY56" s="105"/>
      <c r="BZ56" s="105"/>
      <c r="CA56" s="105"/>
      <c r="CB56" s="105"/>
      <c r="CC56" s="105"/>
      <c r="CD56" s="105"/>
      <c r="CE56" s="105"/>
      <c r="CF56" s="105"/>
    </row>
    <row r="57" spans="1:84" ht="21.75" thickBot="1" x14ac:dyDescent="0.4">
      <c r="A57" s="737" t="s">
        <v>85</v>
      </c>
      <c r="B57" s="804"/>
      <c r="C57" s="804"/>
      <c r="D57" s="804"/>
      <c r="E57" s="541">
        <f>SUM(E44:E56)</f>
        <v>0</v>
      </c>
      <c r="F57" s="738">
        <f>SUM(F44:F56)</f>
        <v>0</v>
      </c>
      <c r="G57" s="738">
        <f>SUM(G44:G56)</f>
        <v>0</v>
      </c>
      <c r="H57" s="804"/>
      <c r="I57" s="804"/>
      <c r="J57" s="804"/>
      <c r="K57" s="739"/>
      <c r="L57" s="12"/>
      <c r="M57" s="12"/>
      <c r="N57" s="541">
        <f>SUM(N44:N56)</f>
        <v>0</v>
      </c>
      <c r="O57" s="738">
        <f>SUM(O44:O56)</f>
        <v>0</v>
      </c>
      <c r="P57" s="738">
        <f>SUM(P44:P56)</f>
        <v>0</v>
      </c>
      <c r="Q57" s="541">
        <f>SUM(Q44:Q56)</f>
        <v>0</v>
      </c>
      <c r="U57" s="106"/>
      <c r="X57" s="1115" t="s">
        <v>450</v>
      </c>
      <c r="Y57" s="1116"/>
      <c r="Z57" s="1116"/>
      <c r="AA57" s="1116"/>
      <c r="AB57" s="1116"/>
      <c r="AC57" s="1116"/>
      <c r="AD57" s="1117"/>
      <c r="AE57" s="104"/>
      <c r="AF57" s="104"/>
      <c r="BN57" s="105"/>
      <c r="BO57" s="105"/>
      <c r="BP57" s="105"/>
      <c r="BQ57" s="105"/>
      <c r="BR57" s="105"/>
      <c r="BS57" s="105"/>
      <c r="BT57" s="105"/>
      <c r="BU57" s="105"/>
      <c r="BV57" s="105"/>
      <c r="BW57" s="105"/>
      <c r="BX57" s="105"/>
      <c r="BY57" s="105"/>
      <c r="BZ57" s="105"/>
      <c r="CA57" s="105"/>
      <c r="CB57" s="105"/>
      <c r="CC57" s="105"/>
      <c r="CD57" s="105"/>
      <c r="CE57" s="105"/>
      <c r="CF57" s="105"/>
    </row>
    <row r="58" spans="1:84" x14ac:dyDescent="0.25">
      <c r="A58" s="10"/>
      <c r="B58" s="10"/>
      <c r="C58" s="12"/>
      <c r="D58" s="12"/>
      <c r="E58" s="12"/>
      <c r="F58" s="12"/>
      <c r="G58" s="12"/>
      <c r="H58" s="12"/>
      <c r="I58" s="12"/>
      <c r="J58" s="12"/>
      <c r="K58" s="12"/>
      <c r="O58" s="106"/>
      <c r="U58" s="1118" t="s">
        <v>242</v>
      </c>
      <c r="V58" s="1119"/>
      <c r="W58" s="1120"/>
      <c r="X58" s="713">
        <f>SUM(X88,X114,X141,X166,Q57)-X59</f>
        <v>0</v>
      </c>
      <c r="BN58" s="105"/>
      <c r="BO58" s="105"/>
      <c r="BP58" s="105"/>
      <c r="BQ58" s="105"/>
      <c r="BR58" s="105"/>
      <c r="BS58" s="105"/>
      <c r="BT58" s="105"/>
      <c r="BU58" s="105"/>
      <c r="BV58" s="105"/>
      <c r="BW58" s="105"/>
      <c r="BX58" s="105"/>
      <c r="BY58" s="105"/>
      <c r="BZ58" s="105"/>
    </row>
    <row r="59" spans="1:84" ht="17.25" thickBot="1" x14ac:dyDescent="0.3">
      <c r="A59" s="1060" t="s">
        <v>728</v>
      </c>
      <c r="B59" s="1060"/>
      <c r="C59" s="1060"/>
      <c r="D59" s="1060"/>
      <c r="E59" s="1060"/>
      <c r="F59" s="1060"/>
      <c r="G59" s="1060"/>
      <c r="H59" s="1060"/>
      <c r="O59" s="106"/>
      <c r="U59" s="1112" t="s">
        <v>225</v>
      </c>
      <c r="V59" s="1113"/>
      <c r="W59" s="1114"/>
      <c r="X59" s="192">
        <f>SUM(T88,T114,T141,U166)</f>
        <v>0</v>
      </c>
      <c r="BN59" s="105"/>
      <c r="BO59" s="105"/>
      <c r="BP59" s="105"/>
      <c r="BQ59" s="105"/>
      <c r="BR59" s="105"/>
      <c r="BS59" s="105"/>
      <c r="BT59" s="105"/>
      <c r="BU59" s="105"/>
      <c r="BV59" s="105"/>
      <c r="BW59" s="105"/>
      <c r="BX59" s="105"/>
      <c r="BY59" s="105"/>
      <c r="BZ59" s="105"/>
    </row>
    <row r="60" spans="1:84" ht="21" customHeight="1" thickBot="1" x14ac:dyDescent="0.3">
      <c r="O60" s="106"/>
      <c r="U60" s="1109" t="s">
        <v>85</v>
      </c>
      <c r="V60" s="1110"/>
      <c r="W60" s="1111"/>
      <c r="X60" s="197">
        <f>SUM(X58:X59)</f>
        <v>0</v>
      </c>
      <c r="BN60" s="105"/>
      <c r="BO60" s="105"/>
      <c r="BP60" s="105"/>
      <c r="BQ60" s="105"/>
      <c r="BR60" s="105"/>
      <c r="BS60" s="105"/>
      <c r="BT60" s="105"/>
      <c r="BU60" s="105"/>
      <c r="BV60" s="105"/>
      <c r="BW60" s="105"/>
      <c r="BX60" s="105"/>
      <c r="BY60" s="105"/>
      <c r="BZ60" s="105"/>
    </row>
    <row r="61" spans="1:84" ht="36.75" customHeight="1" thickBot="1" x14ac:dyDescent="0.3">
      <c r="A61" s="1075" t="s">
        <v>512</v>
      </c>
      <c r="B61" s="1076"/>
      <c r="C61" s="447"/>
      <c r="D61" s="447"/>
      <c r="E61" s="447"/>
      <c r="F61" s="740"/>
      <c r="G61" s="740"/>
      <c r="H61" s="740"/>
      <c r="I61" s="740"/>
      <c r="J61" s="740"/>
      <c r="K61" s="740"/>
      <c r="L61" s="740"/>
      <c r="M61" s="740"/>
      <c r="N61" s="740"/>
      <c r="O61" s="740"/>
      <c r="P61" s="12"/>
      <c r="Q61" s="12"/>
      <c r="R61" s="12"/>
      <c r="S61" s="12"/>
      <c r="T61" s="12"/>
      <c r="U61" s="12"/>
      <c r="V61" s="12"/>
      <c r="W61" s="12"/>
      <c r="X61" s="12"/>
      <c r="Y61" s="12"/>
      <c r="Z61" s="12"/>
      <c r="AA61" s="10"/>
      <c r="AB61" s="10"/>
      <c r="AC61" s="10"/>
      <c r="AD61" s="10"/>
      <c r="AE61" s="10"/>
      <c r="BN61" s="105"/>
      <c r="BO61" s="105"/>
      <c r="BP61" s="105"/>
      <c r="BQ61" s="105"/>
      <c r="BR61" s="105"/>
      <c r="BS61" s="105"/>
      <c r="BT61" s="105"/>
      <c r="BU61" s="105"/>
      <c r="BV61" s="105"/>
      <c r="BW61" s="105"/>
      <c r="BX61" s="105"/>
      <c r="BY61" s="105"/>
      <c r="BZ61" s="105"/>
    </row>
    <row r="62" spans="1:84" s="116" customFormat="1" ht="17.25" thickBot="1" x14ac:dyDescent="0.3">
      <c r="A62" s="1073" t="s">
        <v>447</v>
      </c>
      <c r="B62" s="1069"/>
      <c r="C62" s="1069"/>
      <c r="D62" s="1069"/>
      <c r="E62" s="1069"/>
      <c r="F62" s="1069"/>
      <c r="G62" s="1070"/>
      <c r="H62" s="1073" t="s">
        <v>448</v>
      </c>
      <c r="I62" s="1069"/>
      <c r="J62" s="1070"/>
      <c r="K62" s="1069" t="s">
        <v>449</v>
      </c>
      <c r="L62" s="1070"/>
      <c r="M62" s="741"/>
      <c r="N62" s="741"/>
      <c r="O62" s="741"/>
      <c r="P62" s="742"/>
      <c r="Q62" s="1089" t="s">
        <v>71</v>
      </c>
      <c r="R62" s="1090"/>
      <c r="S62" s="1090"/>
      <c r="T62" s="1091"/>
      <c r="U62" s="1092" t="s">
        <v>50</v>
      </c>
      <c r="V62" s="1093"/>
      <c r="W62" s="1093"/>
      <c r="X62" s="1094"/>
      <c r="Y62" s="10"/>
      <c r="Z62" s="10"/>
      <c r="AA62" s="10"/>
      <c r="AB62" s="10"/>
      <c r="AC62" s="10"/>
      <c r="AD62" s="10"/>
      <c r="AE62" s="10"/>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row>
    <row r="63" spans="1:84" ht="99.75" customHeight="1" thickBot="1" x14ac:dyDescent="0.3">
      <c r="A63" s="743" t="s">
        <v>9</v>
      </c>
      <c r="B63" s="744" t="s">
        <v>5</v>
      </c>
      <c r="C63" s="745" t="s">
        <v>6</v>
      </c>
      <c r="D63" s="746" t="s">
        <v>537</v>
      </c>
      <c r="E63" s="747" t="s">
        <v>538</v>
      </c>
      <c r="F63" s="748" t="s">
        <v>221</v>
      </c>
      <c r="G63" s="746" t="s">
        <v>539</v>
      </c>
      <c r="H63" s="721" t="s">
        <v>707</v>
      </c>
      <c r="I63" s="722" t="s">
        <v>705</v>
      </c>
      <c r="J63" s="723" t="s">
        <v>706</v>
      </c>
      <c r="K63" s="749" t="s">
        <v>708</v>
      </c>
      <c r="L63" s="750" t="s">
        <v>709</v>
      </c>
      <c r="M63" s="447"/>
      <c r="N63" s="447"/>
      <c r="O63" s="447"/>
      <c r="P63" s="12"/>
      <c r="Q63" s="751" t="s">
        <v>707</v>
      </c>
      <c r="R63" s="752" t="s">
        <v>705</v>
      </c>
      <c r="S63" s="753" t="s">
        <v>706</v>
      </c>
      <c r="T63" s="754" t="s">
        <v>710</v>
      </c>
      <c r="U63" s="751" t="s">
        <v>707</v>
      </c>
      <c r="V63" s="752" t="s">
        <v>705</v>
      </c>
      <c r="W63" s="755" t="s">
        <v>706</v>
      </c>
      <c r="X63" s="756" t="s">
        <v>52</v>
      </c>
      <c r="Y63" s="12"/>
      <c r="Z63" s="12"/>
      <c r="AA63" s="10"/>
      <c r="AB63" s="10"/>
      <c r="AC63" s="10"/>
      <c r="AD63" s="10"/>
      <c r="AE63" s="10"/>
      <c r="BN63" s="105"/>
      <c r="BO63" s="105"/>
      <c r="BP63" s="105"/>
      <c r="BQ63" s="105"/>
      <c r="BR63" s="105"/>
      <c r="BS63" s="105"/>
      <c r="BT63" s="105"/>
      <c r="BU63" s="105"/>
      <c r="BV63" s="105"/>
      <c r="BW63" s="105"/>
      <c r="BX63" s="105"/>
      <c r="BY63" s="105"/>
      <c r="BZ63" s="105"/>
    </row>
    <row r="64" spans="1:84" x14ac:dyDescent="0.25">
      <c r="A64" s="284"/>
      <c r="B64" s="273"/>
      <c r="C64" s="273"/>
      <c r="D64" s="612"/>
      <c r="E64" s="445"/>
      <c r="F64" s="599"/>
      <c r="G64" s="757"/>
      <c r="H64" s="726" t="s">
        <v>108</v>
      </c>
      <c r="I64" s="727" t="s">
        <v>210</v>
      </c>
      <c r="J64" s="728" t="s">
        <v>210</v>
      </c>
      <c r="K64" s="758"/>
      <c r="L64" s="759"/>
      <c r="M64" s="447"/>
      <c r="N64" s="447"/>
      <c r="O64" s="447"/>
      <c r="P64" s="12"/>
      <c r="Q64" s="725">
        <f>G64*3.664*E64</f>
        <v>0</v>
      </c>
      <c r="R64" s="729">
        <f>E64*D64*K64*0.000001</f>
        <v>0</v>
      </c>
      <c r="S64" s="760">
        <f>E64*D64*L64*0.000001</f>
        <v>0</v>
      </c>
      <c r="T64" s="730">
        <f t="shared" ref="T64:T87" si="2">F64*Q64</f>
        <v>0</v>
      </c>
      <c r="U64" s="725">
        <f>Q64*1</f>
        <v>0</v>
      </c>
      <c r="V64" s="729">
        <f>R64*25</f>
        <v>0</v>
      </c>
      <c r="W64" s="730">
        <f>S64*298</f>
        <v>0</v>
      </c>
      <c r="X64" s="761">
        <f t="shared" ref="X64:X74" si="3">SUM(U64:W64)</f>
        <v>0</v>
      </c>
      <c r="Y64" s="12"/>
      <c r="Z64" s="12"/>
      <c r="AA64" s="10"/>
      <c r="AB64" s="10"/>
      <c r="AC64" s="10"/>
      <c r="AD64" s="10"/>
      <c r="AE64" s="10"/>
      <c r="BN64" s="105"/>
      <c r="BO64" s="105"/>
      <c r="BP64" s="105"/>
      <c r="BQ64" s="105"/>
      <c r="BR64" s="105"/>
      <c r="BS64" s="105"/>
      <c r="BT64" s="105"/>
      <c r="BU64" s="105"/>
      <c r="BV64" s="105"/>
      <c r="BW64" s="105"/>
      <c r="BX64" s="105"/>
      <c r="BY64" s="105"/>
      <c r="BZ64" s="105"/>
    </row>
    <row r="65" spans="1:78" x14ac:dyDescent="0.25">
      <c r="A65" s="284"/>
      <c r="B65" s="273"/>
      <c r="C65" s="273"/>
      <c r="D65" s="612"/>
      <c r="E65" s="445"/>
      <c r="F65" s="599"/>
      <c r="G65" s="757"/>
      <c r="H65" s="726" t="s">
        <v>510</v>
      </c>
      <c r="I65" s="727" t="s">
        <v>510</v>
      </c>
      <c r="J65" s="728" t="s">
        <v>510</v>
      </c>
      <c r="K65" s="758"/>
      <c r="L65" s="759"/>
      <c r="M65" s="447"/>
      <c r="N65" s="447"/>
      <c r="O65" s="447"/>
      <c r="P65" s="12"/>
      <c r="Q65" s="762">
        <f t="shared" ref="Q65:Q74" si="4">G65*3.664*E65</f>
        <v>0</v>
      </c>
      <c r="R65" s="729">
        <f t="shared" ref="R65:R74" si="5">E65*D65*K65*0.000001</f>
        <v>0</v>
      </c>
      <c r="S65" s="760">
        <f t="shared" ref="S65:S74" si="6">E65*D65*L65*0.000001</f>
        <v>0</v>
      </c>
      <c r="T65" s="763">
        <f t="shared" si="2"/>
        <v>0</v>
      </c>
      <c r="U65" s="762">
        <f t="shared" ref="U65:U74" si="7">Q65*1</f>
        <v>0</v>
      </c>
      <c r="V65" s="732">
        <f t="shared" ref="V65:V74" si="8">R65*25</f>
        <v>0</v>
      </c>
      <c r="W65" s="730">
        <f t="shared" ref="W65:W83" si="9">S65*298</f>
        <v>0</v>
      </c>
      <c r="X65" s="761">
        <f t="shared" si="3"/>
        <v>0</v>
      </c>
      <c r="Y65" s="12"/>
      <c r="Z65" s="12"/>
      <c r="AA65" s="10"/>
      <c r="AB65" s="10"/>
      <c r="AC65" s="10"/>
      <c r="AD65" s="10"/>
      <c r="AE65" s="10"/>
      <c r="BN65" s="105"/>
      <c r="BO65" s="105"/>
      <c r="BP65" s="105"/>
      <c r="BQ65" s="105"/>
      <c r="BR65" s="105"/>
      <c r="BS65" s="105"/>
      <c r="BT65" s="105"/>
      <c r="BU65" s="105"/>
      <c r="BV65" s="105"/>
      <c r="BW65" s="105"/>
      <c r="BX65" s="105"/>
      <c r="BY65" s="105"/>
      <c r="BZ65" s="105"/>
    </row>
    <row r="66" spans="1:78" x14ac:dyDescent="0.25">
      <c r="A66" s="284"/>
      <c r="B66" s="273"/>
      <c r="C66" s="273"/>
      <c r="D66" s="612"/>
      <c r="E66" s="445"/>
      <c r="F66" s="599"/>
      <c r="G66" s="757"/>
      <c r="H66" s="726" t="s">
        <v>510</v>
      </c>
      <c r="I66" s="727" t="s">
        <v>510</v>
      </c>
      <c r="J66" s="728" t="s">
        <v>510</v>
      </c>
      <c r="K66" s="758"/>
      <c r="L66" s="759"/>
      <c r="M66" s="447"/>
      <c r="N66" s="447"/>
      <c r="O66" s="447"/>
      <c r="P66" s="12"/>
      <c r="Q66" s="762">
        <f t="shared" si="4"/>
        <v>0</v>
      </c>
      <c r="R66" s="729">
        <f t="shared" si="5"/>
        <v>0</v>
      </c>
      <c r="S66" s="760">
        <f t="shared" si="6"/>
        <v>0</v>
      </c>
      <c r="T66" s="763">
        <f t="shared" si="2"/>
        <v>0</v>
      </c>
      <c r="U66" s="762">
        <f t="shared" si="7"/>
        <v>0</v>
      </c>
      <c r="V66" s="732">
        <f t="shared" si="8"/>
        <v>0</v>
      </c>
      <c r="W66" s="730">
        <f t="shared" si="9"/>
        <v>0</v>
      </c>
      <c r="X66" s="761">
        <f t="shared" si="3"/>
        <v>0</v>
      </c>
      <c r="Y66" s="12"/>
      <c r="Z66" s="12"/>
      <c r="AA66" s="10"/>
      <c r="AB66" s="10"/>
      <c r="AC66" s="10"/>
      <c r="AD66" s="10"/>
      <c r="AE66" s="10"/>
      <c r="BN66" s="105"/>
      <c r="BO66" s="105"/>
      <c r="BP66" s="105"/>
      <c r="BQ66" s="105"/>
      <c r="BR66" s="105"/>
      <c r="BS66" s="105"/>
      <c r="BT66" s="105"/>
      <c r="BU66" s="105"/>
      <c r="BV66" s="105"/>
      <c r="BW66" s="105"/>
      <c r="BX66" s="105"/>
      <c r="BY66" s="105"/>
      <c r="BZ66" s="105"/>
    </row>
    <row r="67" spans="1:78" x14ac:dyDescent="0.25">
      <c r="A67" s="284"/>
      <c r="B67" s="273"/>
      <c r="C67" s="273"/>
      <c r="D67" s="612"/>
      <c r="E67" s="445"/>
      <c r="F67" s="599"/>
      <c r="G67" s="757"/>
      <c r="H67" s="726" t="s">
        <v>510</v>
      </c>
      <c r="I67" s="727" t="s">
        <v>510</v>
      </c>
      <c r="J67" s="728" t="s">
        <v>510</v>
      </c>
      <c r="K67" s="758"/>
      <c r="L67" s="759"/>
      <c r="M67" s="447"/>
      <c r="N67" s="447"/>
      <c r="O67" s="447"/>
      <c r="P67" s="12"/>
      <c r="Q67" s="762">
        <f t="shared" si="4"/>
        <v>0</v>
      </c>
      <c r="R67" s="729">
        <f t="shared" si="5"/>
        <v>0</v>
      </c>
      <c r="S67" s="760">
        <f t="shared" si="6"/>
        <v>0</v>
      </c>
      <c r="T67" s="763">
        <f t="shared" si="2"/>
        <v>0</v>
      </c>
      <c r="U67" s="762">
        <f t="shared" si="7"/>
        <v>0</v>
      </c>
      <c r="V67" s="732">
        <f t="shared" si="8"/>
        <v>0</v>
      </c>
      <c r="W67" s="730">
        <f t="shared" si="9"/>
        <v>0</v>
      </c>
      <c r="X67" s="761">
        <f t="shared" si="3"/>
        <v>0</v>
      </c>
      <c r="Y67" s="12"/>
      <c r="Z67" s="12"/>
      <c r="AA67" s="10"/>
      <c r="AB67" s="10"/>
      <c r="AC67" s="10"/>
      <c r="AD67" s="10"/>
      <c r="AE67" s="10"/>
      <c r="BN67" s="105"/>
      <c r="BO67" s="105"/>
      <c r="BP67" s="105"/>
      <c r="BQ67" s="105"/>
      <c r="BR67" s="105"/>
      <c r="BS67" s="105"/>
      <c r="BT67" s="105"/>
      <c r="BU67" s="105"/>
      <c r="BV67" s="105"/>
      <c r="BW67" s="105"/>
      <c r="BX67" s="105"/>
      <c r="BY67" s="105"/>
      <c r="BZ67" s="105"/>
    </row>
    <row r="68" spans="1:78" x14ac:dyDescent="0.25">
      <c r="A68" s="284"/>
      <c r="B68" s="273"/>
      <c r="C68" s="273"/>
      <c r="D68" s="612"/>
      <c r="E68" s="445"/>
      <c r="F68" s="599"/>
      <c r="G68" s="757"/>
      <c r="H68" s="726" t="s">
        <v>510</v>
      </c>
      <c r="I68" s="727" t="s">
        <v>510</v>
      </c>
      <c r="J68" s="728" t="s">
        <v>510</v>
      </c>
      <c r="K68" s="758"/>
      <c r="L68" s="759"/>
      <c r="M68" s="447"/>
      <c r="N68" s="447"/>
      <c r="O68" s="447"/>
      <c r="P68" s="12"/>
      <c r="Q68" s="762">
        <f t="shared" si="4"/>
        <v>0</v>
      </c>
      <c r="R68" s="729">
        <f t="shared" si="5"/>
        <v>0</v>
      </c>
      <c r="S68" s="760">
        <f t="shared" si="6"/>
        <v>0</v>
      </c>
      <c r="T68" s="763">
        <f t="shared" si="2"/>
        <v>0</v>
      </c>
      <c r="U68" s="762">
        <f t="shared" si="7"/>
        <v>0</v>
      </c>
      <c r="V68" s="732">
        <f t="shared" si="8"/>
        <v>0</v>
      </c>
      <c r="W68" s="730">
        <f t="shared" si="9"/>
        <v>0</v>
      </c>
      <c r="X68" s="761">
        <f t="shared" si="3"/>
        <v>0</v>
      </c>
      <c r="Y68" s="12"/>
      <c r="Z68" s="12"/>
      <c r="AA68" s="10"/>
      <c r="AB68" s="10"/>
      <c r="AC68" s="10"/>
      <c r="AD68" s="10"/>
      <c r="AE68" s="10"/>
      <c r="BN68" s="105"/>
      <c r="BO68" s="105"/>
      <c r="BP68" s="105"/>
      <c r="BQ68" s="105"/>
      <c r="BR68" s="105"/>
      <c r="BS68" s="105"/>
      <c r="BT68" s="105"/>
      <c r="BU68" s="105"/>
      <c r="BV68" s="105"/>
      <c r="BW68" s="105"/>
      <c r="BX68" s="105"/>
      <c r="BY68" s="105"/>
      <c r="BZ68" s="105"/>
    </row>
    <row r="69" spans="1:78" x14ac:dyDescent="0.25">
      <c r="A69" s="284"/>
      <c r="B69" s="273"/>
      <c r="C69" s="273"/>
      <c r="D69" s="612"/>
      <c r="E69" s="445"/>
      <c r="F69" s="599"/>
      <c r="G69" s="757"/>
      <c r="H69" s="726" t="s">
        <v>510</v>
      </c>
      <c r="I69" s="727" t="s">
        <v>510</v>
      </c>
      <c r="J69" s="728" t="s">
        <v>510</v>
      </c>
      <c r="K69" s="758"/>
      <c r="L69" s="759"/>
      <c r="M69" s="447"/>
      <c r="N69" s="447"/>
      <c r="O69" s="447"/>
      <c r="P69" s="12"/>
      <c r="Q69" s="762">
        <f t="shared" si="4"/>
        <v>0</v>
      </c>
      <c r="R69" s="729">
        <f t="shared" si="5"/>
        <v>0</v>
      </c>
      <c r="S69" s="760">
        <f t="shared" si="6"/>
        <v>0</v>
      </c>
      <c r="T69" s="763">
        <f t="shared" si="2"/>
        <v>0</v>
      </c>
      <c r="U69" s="762">
        <f t="shared" si="7"/>
        <v>0</v>
      </c>
      <c r="V69" s="732">
        <f t="shared" si="8"/>
        <v>0</v>
      </c>
      <c r="W69" s="730">
        <f t="shared" si="9"/>
        <v>0</v>
      </c>
      <c r="X69" s="761">
        <f t="shared" si="3"/>
        <v>0</v>
      </c>
      <c r="Y69" s="12"/>
      <c r="Z69" s="12"/>
      <c r="AA69" s="10"/>
      <c r="AB69" s="10"/>
      <c r="AC69" s="10"/>
      <c r="AD69" s="10"/>
      <c r="AE69" s="10"/>
      <c r="BN69" s="105"/>
      <c r="BO69" s="105"/>
      <c r="BP69" s="105"/>
      <c r="BQ69" s="105"/>
      <c r="BR69" s="105"/>
      <c r="BS69" s="105"/>
      <c r="BT69" s="105"/>
      <c r="BU69" s="105"/>
      <c r="BV69" s="105"/>
      <c r="BW69" s="105"/>
      <c r="BX69" s="105"/>
      <c r="BY69" s="105"/>
      <c r="BZ69" s="105"/>
    </row>
    <row r="70" spans="1:78" x14ac:dyDescent="0.25">
      <c r="A70" s="284"/>
      <c r="B70" s="273"/>
      <c r="C70" s="273"/>
      <c r="D70" s="612"/>
      <c r="E70" s="445"/>
      <c r="F70" s="599"/>
      <c r="G70" s="757"/>
      <c r="H70" s="726" t="s">
        <v>510</v>
      </c>
      <c r="I70" s="727" t="s">
        <v>510</v>
      </c>
      <c r="J70" s="728" t="s">
        <v>510</v>
      </c>
      <c r="K70" s="758"/>
      <c r="L70" s="759"/>
      <c r="M70" s="447"/>
      <c r="N70" s="447"/>
      <c r="O70" s="447"/>
      <c r="P70" s="12"/>
      <c r="Q70" s="762">
        <f t="shared" si="4"/>
        <v>0</v>
      </c>
      <c r="R70" s="729">
        <f t="shared" si="5"/>
        <v>0</v>
      </c>
      <c r="S70" s="760">
        <f t="shared" si="6"/>
        <v>0</v>
      </c>
      <c r="T70" s="763">
        <f t="shared" si="2"/>
        <v>0</v>
      </c>
      <c r="U70" s="762">
        <f t="shared" si="7"/>
        <v>0</v>
      </c>
      <c r="V70" s="732">
        <f t="shared" si="8"/>
        <v>0</v>
      </c>
      <c r="W70" s="730">
        <f t="shared" si="9"/>
        <v>0</v>
      </c>
      <c r="X70" s="761">
        <f t="shared" si="3"/>
        <v>0</v>
      </c>
      <c r="Y70" s="12"/>
      <c r="Z70" s="12"/>
      <c r="AA70" s="10"/>
      <c r="AB70" s="10"/>
      <c r="AC70" s="10"/>
      <c r="AD70" s="10"/>
      <c r="AE70" s="10"/>
      <c r="BN70" s="105"/>
      <c r="BO70" s="105"/>
      <c r="BP70" s="105"/>
      <c r="BQ70" s="105"/>
      <c r="BR70" s="105"/>
      <c r="BS70" s="105"/>
      <c r="BT70" s="105"/>
      <c r="BU70" s="105"/>
      <c r="BV70" s="105"/>
      <c r="BW70" s="105"/>
      <c r="BX70" s="105"/>
      <c r="BY70" s="105"/>
      <c r="BZ70" s="105"/>
    </row>
    <row r="71" spans="1:78" x14ac:dyDescent="0.25">
      <c r="A71" s="284"/>
      <c r="B71" s="273"/>
      <c r="C71" s="273"/>
      <c r="D71" s="612"/>
      <c r="E71" s="445"/>
      <c r="F71" s="599"/>
      <c r="G71" s="757"/>
      <c r="H71" s="726" t="s">
        <v>510</v>
      </c>
      <c r="I71" s="727" t="s">
        <v>510</v>
      </c>
      <c r="J71" s="728" t="s">
        <v>510</v>
      </c>
      <c r="K71" s="758"/>
      <c r="L71" s="759"/>
      <c r="M71" s="447"/>
      <c r="N71" s="447"/>
      <c r="O71" s="447"/>
      <c r="P71" s="12"/>
      <c r="Q71" s="762">
        <f t="shared" si="4"/>
        <v>0</v>
      </c>
      <c r="R71" s="729">
        <f t="shared" si="5"/>
        <v>0</v>
      </c>
      <c r="S71" s="760">
        <f t="shared" si="6"/>
        <v>0</v>
      </c>
      <c r="T71" s="763">
        <f t="shared" si="2"/>
        <v>0</v>
      </c>
      <c r="U71" s="762">
        <f t="shared" si="7"/>
        <v>0</v>
      </c>
      <c r="V71" s="732">
        <f t="shared" si="8"/>
        <v>0</v>
      </c>
      <c r="W71" s="730">
        <f t="shared" si="9"/>
        <v>0</v>
      </c>
      <c r="X71" s="761">
        <f t="shared" si="3"/>
        <v>0</v>
      </c>
      <c r="Y71" s="12"/>
      <c r="Z71" s="12"/>
      <c r="AA71" s="10"/>
      <c r="AB71" s="10"/>
      <c r="AC71" s="10"/>
      <c r="AD71" s="10"/>
      <c r="AE71" s="10"/>
      <c r="BN71" s="105"/>
      <c r="BO71" s="105"/>
      <c r="BP71" s="105"/>
      <c r="BQ71" s="105"/>
      <c r="BR71" s="105"/>
      <c r="BS71" s="105"/>
      <c r="BT71" s="105"/>
      <c r="BU71" s="105"/>
      <c r="BV71" s="105"/>
      <c r="BW71" s="105"/>
      <c r="BX71" s="105"/>
      <c r="BY71" s="105"/>
      <c r="BZ71" s="105"/>
    </row>
    <row r="72" spans="1:78" x14ac:dyDescent="0.25">
      <c r="A72" s="284"/>
      <c r="B72" s="273"/>
      <c r="C72" s="273"/>
      <c r="D72" s="612"/>
      <c r="E72" s="445"/>
      <c r="F72" s="599"/>
      <c r="G72" s="757"/>
      <c r="H72" s="726" t="s">
        <v>510</v>
      </c>
      <c r="I72" s="727" t="s">
        <v>510</v>
      </c>
      <c r="J72" s="728" t="s">
        <v>510</v>
      </c>
      <c r="K72" s="758"/>
      <c r="L72" s="759"/>
      <c r="M72" s="447"/>
      <c r="N72" s="447"/>
      <c r="O72" s="447"/>
      <c r="P72" s="12"/>
      <c r="Q72" s="762">
        <f t="shared" si="4"/>
        <v>0</v>
      </c>
      <c r="R72" s="729">
        <f t="shared" si="5"/>
        <v>0</v>
      </c>
      <c r="S72" s="760">
        <f t="shared" si="6"/>
        <v>0</v>
      </c>
      <c r="T72" s="763">
        <f t="shared" si="2"/>
        <v>0</v>
      </c>
      <c r="U72" s="762">
        <f t="shared" si="7"/>
        <v>0</v>
      </c>
      <c r="V72" s="732">
        <f t="shared" si="8"/>
        <v>0</v>
      </c>
      <c r="W72" s="730">
        <f t="shared" si="9"/>
        <v>0</v>
      </c>
      <c r="X72" s="761">
        <f t="shared" si="3"/>
        <v>0</v>
      </c>
      <c r="Y72" s="12"/>
      <c r="Z72" s="12"/>
      <c r="AA72" s="10"/>
      <c r="AB72" s="10"/>
      <c r="AC72" s="10"/>
      <c r="AD72" s="10"/>
      <c r="AE72" s="10"/>
      <c r="BN72" s="105"/>
      <c r="BO72" s="105"/>
      <c r="BP72" s="105"/>
      <c r="BQ72" s="105"/>
      <c r="BR72" s="105"/>
      <c r="BS72" s="105"/>
      <c r="BT72" s="105"/>
      <c r="BU72" s="105"/>
      <c r="BV72" s="105"/>
      <c r="BW72" s="105"/>
      <c r="BX72" s="105"/>
      <c r="BY72" s="105"/>
      <c r="BZ72" s="105"/>
    </row>
    <row r="73" spans="1:78" x14ac:dyDescent="0.25">
      <c r="A73" s="284"/>
      <c r="B73" s="273"/>
      <c r="C73" s="273"/>
      <c r="D73" s="612"/>
      <c r="E73" s="445"/>
      <c r="F73" s="599"/>
      <c r="G73" s="757"/>
      <c r="H73" s="726" t="s">
        <v>510</v>
      </c>
      <c r="I73" s="727" t="s">
        <v>510</v>
      </c>
      <c r="J73" s="728" t="s">
        <v>510</v>
      </c>
      <c r="K73" s="758"/>
      <c r="L73" s="759"/>
      <c r="M73" s="447"/>
      <c r="N73" s="447"/>
      <c r="O73" s="447"/>
      <c r="P73" s="12"/>
      <c r="Q73" s="762">
        <f t="shared" si="4"/>
        <v>0</v>
      </c>
      <c r="R73" s="729">
        <f t="shared" si="5"/>
        <v>0</v>
      </c>
      <c r="S73" s="760">
        <f t="shared" si="6"/>
        <v>0</v>
      </c>
      <c r="T73" s="763">
        <f t="shared" si="2"/>
        <v>0</v>
      </c>
      <c r="U73" s="762">
        <f t="shared" si="7"/>
        <v>0</v>
      </c>
      <c r="V73" s="732">
        <f t="shared" si="8"/>
        <v>0</v>
      </c>
      <c r="W73" s="730">
        <f t="shared" si="9"/>
        <v>0</v>
      </c>
      <c r="X73" s="761">
        <f t="shared" si="3"/>
        <v>0</v>
      </c>
      <c r="Y73" s="12"/>
      <c r="Z73" s="12"/>
      <c r="AA73" s="10"/>
      <c r="AB73" s="10"/>
      <c r="AC73" s="10"/>
      <c r="AD73" s="10"/>
      <c r="AE73" s="10"/>
      <c r="BN73" s="105"/>
      <c r="BO73" s="105"/>
      <c r="BP73" s="105"/>
      <c r="BQ73" s="105"/>
      <c r="BR73" s="105"/>
      <c r="BS73" s="105"/>
      <c r="BT73" s="105"/>
      <c r="BU73" s="105"/>
      <c r="BV73" s="105"/>
      <c r="BW73" s="105"/>
      <c r="BX73" s="105"/>
      <c r="BY73" s="105"/>
      <c r="BZ73" s="105"/>
    </row>
    <row r="74" spans="1:78" x14ac:dyDescent="0.25">
      <c r="A74" s="764"/>
      <c r="B74" s="442"/>
      <c r="C74" s="765"/>
      <c r="D74" s="766"/>
      <c r="E74" s="443"/>
      <c r="F74" s="767"/>
      <c r="G74" s="768"/>
      <c r="H74" s="726" t="s">
        <v>510</v>
      </c>
      <c r="I74" s="727" t="s">
        <v>510</v>
      </c>
      <c r="J74" s="728" t="s">
        <v>510</v>
      </c>
      <c r="K74" s="769"/>
      <c r="L74" s="770"/>
      <c r="M74" s="447"/>
      <c r="N74" s="447"/>
      <c r="O74" s="447"/>
      <c r="P74" s="12"/>
      <c r="Q74" s="762">
        <f t="shared" si="4"/>
        <v>0</v>
      </c>
      <c r="R74" s="729">
        <f t="shared" si="5"/>
        <v>0</v>
      </c>
      <c r="S74" s="760">
        <f t="shared" si="6"/>
        <v>0</v>
      </c>
      <c r="T74" s="763">
        <f t="shared" si="2"/>
        <v>0</v>
      </c>
      <c r="U74" s="762">
        <f t="shared" si="7"/>
        <v>0</v>
      </c>
      <c r="V74" s="732">
        <f t="shared" si="8"/>
        <v>0</v>
      </c>
      <c r="W74" s="730">
        <f t="shared" si="9"/>
        <v>0</v>
      </c>
      <c r="X74" s="761">
        <f t="shared" si="3"/>
        <v>0</v>
      </c>
      <c r="Y74" s="12"/>
      <c r="Z74" s="12"/>
      <c r="AA74" s="10"/>
      <c r="AB74" s="10"/>
      <c r="AC74" s="10"/>
      <c r="AD74" s="10"/>
      <c r="AE74" s="10"/>
      <c r="BN74" s="105"/>
      <c r="BO74" s="105"/>
      <c r="BP74" s="105"/>
      <c r="BQ74" s="105"/>
      <c r="BR74" s="105"/>
      <c r="BS74" s="105"/>
      <c r="BT74" s="105"/>
      <c r="BU74" s="105"/>
      <c r="BV74" s="105"/>
      <c r="BW74" s="105"/>
      <c r="BX74" s="105"/>
      <c r="BY74" s="105"/>
      <c r="BZ74" s="105"/>
    </row>
    <row r="75" spans="1:78" x14ac:dyDescent="0.25">
      <c r="A75" s="771"/>
      <c r="B75" s="442"/>
      <c r="C75" s="772"/>
      <c r="D75" s="773"/>
      <c r="E75" s="445"/>
      <c r="F75" s="774"/>
      <c r="G75" s="757"/>
      <c r="H75" s="726" t="s">
        <v>510</v>
      </c>
      <c r="I75" s="727" t="s">
        <v>510</v>
      </c>
      <c r="J75" s="728" t="s">
        <v>510</v>
      </c>
      <c r="K75" s="758"/>
      <c r="L75" s="775"/>
      <c r="M75" s="447"/>
      <c r="N75" s="447"/>
      <c r="O75" s="447"/>
      <c r="P75" s="12"/>
      <c r="Q75" s="762">
        <f t="shared" ref="Q75:Q87" si="10">G75*3.664*E75</f>
        <v>0</v>
      </c>
      <c r="R75" s="729">
        <f t="shared" ref="R75:R87" si="11">E75*D75*K75*0.000001</f>
        <v>0</v>
      </c>
      <c r="S75" s="760">
        <f t="shared" ref="S75:S87" si="12">E75*D75*L75*0.000001</f>
        <v>0</v>
      </c>
      <c r="T75" s="763">
        <f t="shared" si="2"/>
        <v>0</v>
      </c>
      <c r="U75" s="762">
        <f t="shared" ref="U75:U87" si="13">Q75*1</f>
        <v>0</v>
      </c>
      <c r="V75" s="732">
        <f t="shared" ref="V75:V87" si="14">R75*25</f>
        <v>0</v>
      </c>
      <c r="W75" s="730">
        <f t="shared" si="9"/>
        <v>0</v>
      </c>
      <c r="X75" s="761">
        <f t="shared" ref="X75:X87" si="15">SUM(U75:W75)</f>
        <v>0</v>
      </c>
      <c r="Y75" s="12"/>
      <c r="Z75" s="12"/>
      <c r="AA75" s="10"/>
      <c r="AB75" s="10"/>
      <c r="AC75" s="10"/>
      <c r="AD75" s="10"/>
      <c r="AE75" s="10"/>
      <c r="BN75" s="105"/>
      <c r="BO75" s="105"/>
      <c r="BP75" s="105"/>
      <c r="BQ75" s="105"/>
      <c r="BR75" s="105"/>
      <c r="BS75" s="105"/>
      <c r="BT75" s="105"/>
      <c r="BU75" s="105"/>
      <c r="BV75" s="105"/>
      <c r="BW75" s="105"/>
      <c r="BX75" s="105"/>
      <c r="BY75" s="105"/>
      <c r="BZ75" s="105"/>
    </row>
    <row r="76" spans="1:78" ht="18.75" customHeight="1" x14ac:dyDescent="0.25">
      <c r="A76" s="771"/>
      <c r="B76" s="442"/>
      <c r="C76" s="772"/>
      <c r="D76" s="776"/>
      <c r="E76" s="777"/>
      <c r="F76" s="778"/>
      <c r="G76" s="779"/>
      <c r="H76" s="726" t="s">
        <v>510</v>
      </c>
      <c r="I76" s="727" t="s">
        <v>510</v>
      </c>
      <c r="J76" s="728" t="s">
        <v>510</v>
      </c>
      <c r="K76" s="780"/>
      <c r="L76" s="781"/>
      <c r="M76" s="447"/>
      <c r="N76" s="447"/>
      <c r="O76" s="462"/>
      <c r="P76" s="10"/>
      <c r="Q76" s="762">
        <f t="shared" si="10"/>
        <v>0</v>
      </c>
      <c r="R76" s="729">
        <f t="shared" si="11"/>
        <v>0</v>
      </c>
      <c r="S76" s="760">
        <f t="shared" si="12"/>
        <v>0</v>
      </c>
      <c r="T76" s="763">
        <f t="shared" si="2"/>
        <v>0</v>
      </c>
      <c r="U76" s="762">
        <f t="shared" si="13"/>
        <v>0</v>
      </c>
      <c r="V76" s="732">
        <f t="shared" si="14"/>
        <v>0</v>
      </c>
      <c r="W76" s="730">
        <f t="shared" si="9"/>
        <v>0</v>
      </c>
      <c r="X76" s="761">
        <f t="shared" si="15"/>
        <v>0</v>
      </c>
      <c r="Y76" s="12"/>
      <c r="Z76" s="12"/>
      <c r="AA76" s="10"/>
      <c r="AB76" s="10"/>
      <c r="AC76" s="10"/>
      <c r="AD76" s="10"/>
      <c r="AE76" s="10"/>
      <c r="BN76" s="105"/>
      <c r="BO76" s="105"/>
      <c r="BP76" s="105"/>
      <c r="BQ76" s="105"/>
      <c r="BR76" s="105"/>
      <c r="BS76" s="105"/>
      <c r="BT76" s="105"/>
      <c r="BU76" s="105"/>
      <c r="BV76" s="105"/>
      <c r="BW76" s="105"/>
      <c r="BX76" s="105"/>
      <c r="BY76" s="105"/>
      <c r="BZ76" s="105"/>
    </row>
    <row r="77" spans="1:78" ht="18.75" customHeight="1" x14ac:dyDescent="0.25">
      <c r="A77" s="771"/>
      <c r="B77" s="442"/>
      <c r="C77" s="772"/>
      <c r="D77" s="776"/>
      <c r="E77" s="777"/>
      <c r="F77" s="778"/>
      <c r="G77" s="779"/>
      <c r="H77" s="726" t="s">
        <v>510</v>
      </c>
      <c r="I77" s="727" t="s">
        <v>510</v>
      </c>
      <c r="J77" s="728" t="s">
        <v>510</v>
      </c>
      <c r="K77" s="780"/>
      <c r="L77" s="781"/>
      <c r="M77" s="447"/>
      <c r="N77" s="447"/>
      <c r="O77" s="462"/>
      <c r="P77" s="10"/>
      <c r="Q77" s="762">
        <f>G77*3.664*E77</f>
        <v>0</v>
      </c>
      <c r="R77" s="729">
        <f t="shared" si="11"/>
        <v>0</v>
      </c>
      <c r="S77" s="760">
        <f t="shared" si="12"/>
        <v>0</v>
      </c>
      <c r="T77" s="763">
        <f>F77*Q77</f>
        <v>0</v>
      </c>
      <c r="U77" s="762">
        <f>Q77*1</f>
        <v>0</v>
      </c>
      <c r="V77" s="732">
        <f>R77*25</f>
        <v>0</v>
      </c>
      <c r="W77" s="730">
        <f t="shared" si="9"/>
        <v>0</v>
      </c>
      <c r="X77" s="761">
        <f>SUM(U77:W77)</f>
        <v>0</v>
      </c>
      <c r="Y77" s="12"/>
      <c r="Z77" s="12"/>
      <c r="AA77" s="10"/>
      <c r="AB77" s="10"/>
      <c r="AC77" s="10"/>
      <c r="AD77" s="10"/>
      <c r="AE77" s="10"/>
      <c r="BN77" s="105"/>
      <c r="BO77" s="105"/>
      <c r="BP77" s="105"/>
      <c r="BQ77" s="105"/>
      <c r="BR77" s="105"/>
      <c r="BS77" s="105"/>
      <c r="BT77" s="105"/>
      <c r="BU77" s="105"/>
      <c r="BV77" s="105"/>
      <c r="BW77" s="105"/>
      <c r="BX77" s="105"/>
      <c r="BY77" s="105"/>
      <c r="BZ77" s="105"/>
    </row>
    <row r="78" spans="1:78" ht="18.75" customHeight="1" x14ac:dyDescent="0.25">
      <c r="A78" s="771"/>
      <c r="B78" s="273"/>
      <c r="C78" s="772"/>
      <c r="D78" s="776"/>
      <c r="E78" s="777"/>
      <c r="F78" s="778"/>
      <c r="G78" s="779"/>
      <c r="H78" s="726" t="s">
        <v>510</v>
      </c>
      <c r="I78" s="727" t="s">
        <v>510</v>
      </c>
      <c r="J78" s="728" t="s">
        <v>510</v>
      </c>
      <c r="K78" s="780"/>
      <c r="L78" s="781"/>
      <c r="M78" s="447"/>
      <c r="N78" s="447"/>
      <c r="O78" s="462"/>
      <c r="P78" s="10"/>
      <c r="Q78" s="762">
        <f>G78*3.664*E78</f>
        <v>0</v>
      </c>
      <c r="R78" s="729">
        <f t="shared" si="11"/>
        <v>0</v>
      </c>
      <c r="S78" s="760">
        <f t="shared" si="12"/>
        <v>0</v>
      </c>
      <c r="T78" s="763">
        <f>F78*Q78</f>
        <v>0</v>
      </c>
      <c r="U78" s="762">
        <f>Q78*1</f>
        <v>0</v>
      </c>
      <c r="V78" s="732">
        <f>R78*25</f>
        <v>0</v>
      </c>
      <c r="W78" s="730">
        <f t="shared" si="9"/>
        <v>0</v>
      </c>
      <c r="X78" s="761">
        <f>SUM(U78:W78)</f>
        <v>0</v>
      </c>
      <c r="Y78" s="12"/>
      <c r="Z78" s="12"/>
      <c r="AA78" s="10"/>
      <c r="AB78" s="10"/>
      <c r="AC78" s="10"/>
      <c r="AD78" s="10"/>
      <c r="AE78" s="10"/>
      <c r="BN78" s="105"/>
      <c r="BO78" s="105"/>
      <c r="BP78" s="105"/>
      <c r="BQ78" s="105"/>
      <c r="BR78" s="105"/>
      <c r="BS78" s="105"/>
      <c r="BT78" s="105"/>
      <c r="BU78" s="105"/>
      <c r="BV78" s="105"/>
      <c r="BW78" s="105"/>
      <c r="BX78" s="105"/>
      <c r="BY78" s="105"/>
      <c r="BZ78" s="105"/>
    </row>
    <row r="79" spans="1:78" ht="18.75" customHeight="1" x14ac:dyDescent="0.25">
      <c r="A79" s="771"/>
      <c r="B79" s="442"/>
      <c r="C79" s="772"/>
      <c r="D79" s="776"/>
      <c r="E79" s="777"/>
      <c r="F79" s="778"/>
      <c r="G79" s="779"/>
      <c r="H79" s="726" t="s">
        <v>510</v>
      </c>
      <c r="I79" s="727" t="s">
        <v>510</v>
      </c>
      <c r="J79" s="728" t="s">
        <v>510</v>
      </c>
      <c r="K79" s="780"/>
      <c r="L79" s="781"/>
      <c r="M79" s="447"/>
      <c r="N79" s="447"/>
      <c r="O79" s="462"/>
      <c r="P79" s="10"/>
      <c r="Q79" s="762">
        <f t="shared" ref="Q79:Q81" si="16">G79*3.664*E79</f>
        <v>0</v>
      </c>
      <c r="R79" s="729">
        <f t="shared" si="11"/>
        <v>0</v>
      </c>
      <c r="S79" s="760">
        <f t="shared" si="12"/>
        <v>0</v>
      </c>
      <c r="T79" s="763">
        <f t="shared" ref="T79:T81" si="17">F79*Q79</f>
        <v>0</v>
      </c>
      <c r="U79" s="762">
        <f t="shared" ref="U79:U81" si="18">Q79*1</f>
        <v>0</v>
      </c>
      <c r="V79" s="732">
        <f t="shared" ref="V79:V81" si="19">R79*25</f>
        <v>0</v>
      </c>
      <c r="W79" s="730">
        <f t="shared" si="9"/>
        <v>0</v>
      </c>
      <c r="X79" s="761">
        <f t="shared" ref="X79:X81" si="20">SUM(U79:W79)</f>
        <v>0</v>
      </c>
      <c r="Y79" s="12"/>
      <c r="Z79" s="12"/>
      <c r="AA79" s="10"/>
      <c r="AB79" s="10"/>
      <c r="AC79" s="10"/>
      <c r="AD79" s="10"/>
      <c r="AE79" s="10"/>
      <c r="BN79" s="105"/>
      <c r="BO79" s="105"/>
      <c r="BP79" s="105"/>
      <c r="BQ79" s="105"/>
      <c r="BR79" s="105"/>
      <c r="BS79" s="105"/>
      <c r="BT79" s="105"/>
      <c r="BU79" s="105"/>
      <c r="BV79" s="105"/>
      <c r="BW79" s="105"/>
      <c r="BX79" s="105"/>
      <c r="BY79" s="105"/>
      <c r="BZ79" s="105"/>
    </row>
    <row r="80" spans="1:78" ht="18.75" customHeight="1" x14ac:dyDescent="0.25">
      <c r="A80" s="771"/>
      <c r="B80" s="442"/>
      <c r="C80" s="772"/>
      <c r="D80" s="776"/>
      <c r="E80" s="777"/>
      <c r="F80" s="778"/>
      <c r="G80" s="779"/>
      <c r="H80" s="726" t="s">
        <v>510</v>
      </c>
      <c r="I80" s="727" t="s">
        <v>510</v>
      </c>
      <c r="J80" s="728" t="s">
        <v>510</v>
      </c>
      <c r="K80" s="780"/>
      <c r="L80" s="781"/>
      <c r="M80" s="447"/>
      <c r="N80" s="447"/>
      <c r="O80" s="462"/>
      <c r="P80" s="10"/>
      <c r="Q80" s="762">
        <f t="shared" si="16"/>
        <v>0</v>
      </c>
      <c r="R80" s="729">
        <f t="shared" si="11"/>
        <v>0</v>
      </c>
      <c r="S80" s="760">
        <f t="shared" si="12"/>
        <v>0</v>
      </c>
      <c r="T80" s="763">
        <f t="shared" si="17"/>
        <v>0</v>
      </c>
      <c r="U80" s="762">
        <f t="shared" si="18"/>
        <v>0</v>
      </c>
      <c r="V80" s="732">
        <f t="shared" si="19"/>
        <v>0</v>
      </c>
      <c r="W80" s="730">
        <f t="shared" si="9"/>
        <v>0</v>
      </c>
      <c r="X80" s="761">
        <f t="shared" si="20"/>
        <v>0</v>
      </c>
      <c r="Y80" s="12"/>
      <c r="Z80" s="12"/>
      <c r="AA80" s="10"/>
      <c r="AB80" s="10"/>
      <c r="AC80" s="10"/>
      <c r="AD80" s="10"/>
      <c r="AE80" s="10"/>
      <c r="BN80" s="105"/>
      <c r="BO80" s="105"/>
      <c r="BP80" s="105"/>
      <c r="BQ80" s="105"/>
      <c r="BR80" s="105"/>
      <c r="BS80" s="105"/>
      <c r="BT80" s="105"/>
      <c r="BU80" s="105"/>
      <c r="BV80" s="105"/>
      <c r="BW80" s="105"/>
      <c r="BX80" s="105"/>
      <c r="BY80" s="105"/>
      <c r="BZ80" s="105"/>
    </row>
    <row r="81" spans="1:78" ht="18.75" customHeight="1" x14ac:dyDescent="0.25">
      <c r="A81" s="771"/>
      <c r="B81" s="442"/>
      <c r="C81" s="772"/>
      <c r="D81" s="776"/>
      <c r="E81" s="777"/>
      <c r="F81" s="778"/>
      <c r="G81" s="779"/>
      <c r="H81" s="726" t="s">
        <v>510</v>
      </c>
      <c r="I81" s="727" t="s">
        <v>510</v>
      </c>
      <c r="J81" s="728" t="s">
        <v>510</v>
      </c>
      <c r="K81" s="780"/>
      <c r="L81" s="781"/>
      <c r="M81" s="447"/>
      <c r="N81" s="447"/>
      <c r="O81" s="462"/>
      <c r="P81" s="10"/>
      <c r="Q81" s="762">
        <f t="shared" si="16"/>
        <v>0</v>
      </c>
      <c r="R81" s="729">
        <f t="shared" si="11"/>
        <v>0</v>
      </c>
      <c r="S81" s="760">
        <f t="shared" si="12"/>
        <v>0</v>
      </c>
      <c r="T81" s="763">
        <f t="shared" si="17"/>
        <v>0</v>
      </c>
      <c r="U81" s="762">
        <f t="shared" si="18"/>
        <v>0</v>
      </c>
      <c r="V81" s="732">
        <f t="shared" si="19"/>
        <v>0</v>
      </c>
      <c r="W81" s="730">
        <f t="shared" si="9"/>
        <v>0</v>
      </c>
      <c r="X81" s="761">
        <f t="shared" si="20"/>
        <v>0</v>
      </c>
      <c r="Y81" s="12"/>
      <c r="Z81" s="12"/>
      <c r="AA81" s="10"/>
      <c r="AB81" s="10"/>
      <c r="AC81" s="10"/>
      <c r="AD81" s="10"/>
      <c r="AE81" s="10"/>
      <c r="BN81" s="105"/>
      <c r="BO81" s="105"/>
      <c r="BP81" s="105"/>
      <c r="BQ81" s="105"/>
      <c r="BR81" s="105"/>
      <c r="BS81" s="105"/>
      <c r="BT81" s="105"/>
      <c r="BU81" s="105"/>
      <c r="BV81" s="105"/>
      <c r="BW81" s="105"/>
      <c r="BX81" s="105"/>
      <c r="BY81" s="105"/>
      <c r="BZ81" s="105"/>
    </row>
    <row r="82" spans="1:78" ht="18.75" customHeight="1" x14ac:dyDescent="0.25">
      <c r="A82" s="771"/>
      <c r="B82" s="442"/>
      <c r="C82" s="772"/>
      <c r="D82" s="776"/>
      <c r="E82" s="777"/>
      <c r="F82" s="778"/>
      <c r="G82" s="779"/>
      <c r="H82" s="726" t="s">
        <v>510</v>
      </c>
      <c r="I82" s="727" t="s">
        <v>510</v>
      </c>
      <c r="J82" s="728" t="s">
        <v>510</v>
      </c>
      <c r="K82" s="780"/>
      <c r="L82" s="781"/>
      <c r="M82" s="447"/>
      <c r="N82" s="447"/>
      <c r="O82" s="462"/>
      <c r="P82" s="10"/>
      <c r="Q82" s="762">
        <f>G82*3.664*E82</f>
        <v>0</v>
      </c>
      <c r="R82" s="729">
        <f t="shared" si="11"/>
        <v>0</v>
      </c>
      <c r="S82" s="760">
        <f t="shared" si="12"/>
        <v>0</v>
      </c>
      <c r="T82" s="763">
        <f>F82*Q82</f>
        <v>0</v>
      </c>
      <c r="U82" s="762">
        <f>Q82*1</f>
        <v>0</v>
      </c>
      <c r="V82" s="732">
        <f>R82*25</f>
        <v>0</v>
      </c>
      <c r="W82" s="730">
        <f t="shared" si="9"/>
        <v>0</v>
      </c>
      <c r="X82" s="761">
        <f>SUM(U82:W82)</f>
        <v>0</v>
      </c>
      <c r="Y82" s="12"/>
      <c r="Z82" s="12"/>
      <c r="AA82" s="10"/>
      <c r="AB82" s="10"/>
      <c r="AC82" s="10"/>
      <c r="AD82" s="10"/>
      <c r="AE82" s="10"/>
      <c r="BN82" s="105"/>
      <c r="BO82" s="105"/>
      <c r="BP82" s="105"/>
      <c r="BQ82" s="105"/>
      <c r="BR82" s="105"/>
      <c r="BS82" s="105"/>
      <c r="BT82" s="105"/>
      <c r="BU82" s="105"/>
      <c r="BV82" s="105"/>
      <c r="BW82" s="105"/>
      <c r="BX82" s="105"/>
      <c r="BY82" s="105"/>
      <c r="BZ82" s="105"/>
    </row>
    <row r="83" spans="1:78" ht="18.75" customHeight="1" x14ac:dyDescent="0.25">
      <c r="A83" s="771"/>
      <c r="B83" s="442"/>
      <c r="C83" s="772"/>
      <c r="D83" s="776"/>
      <c r="E83" s="777"/>
      <c r="F83" s="778"/>
      <c r="G83" s="779"/>
      <c r="H83" s="726" t="s">
        <v>510</v>
      </c>
      <c r="I83" s="727" t="s">
        <v>510</v>
      </c>
      <c r="J83" s="728" t="s">
        <v>510</v>
      </c>
      <c r="K83" s="780"/>
      <c r="L83" s="781"/>
      <c r="M83" s="447"/>
      <c r="N83" s="447"/>
      <c r="O83" s="462"/>
      <c r="P83" s="10"/>
      <c r="Q83" s="762">
        <f>G83*3.664*E83</f>
        <v>0</v>
      </c>
      <c r="R83" s="729">
        <f t="shared" si="11"/>
        <v>0</v>
      </c>
      <c r="S83" s="760">
        <f t="shared" si="12"/>
        <v>0</v>
      </c>
      <c r="T83" s="763">
        <f>F83*Q83</f>
        <v>0</v>
      </c>
      <c r="U83" s="762">
        <f>Q83*1</f>
        <v>0</v>
      </c>
      <c r="V83" s="732">
        <f>R83*25</f>
        <v>0</v>
      </c>
      <c r="W83" s="730">
        <f t="shared" si="9"/>
        <v>0</v>
      </c>
      <c r="X83" s="761">
        <f>SUM(U83:W83)</f>
        <v>0</v>
      </c>
      <c r="Y83" s="12"/>
      <c r="Z83" s="12"/>
      <c r="AA83" s="10"/>
      <c r="AB83" s="10"/>
      <c r="AC83" s="10"/>
      <c r="AD83" s="10"/>
      <c r="AE83" s="10"/>
      <c r="BN83" s="105"/>
      <c r="BO83" s="105"/>
      <c r="BP83" s="105"/>
      <c r="BQ83" s="105"/>
      <c r="BR83" s="105"/>
      <c r="BS83" s="105"/>
      <c r="BT83" s="105"/>
      <c r="BU83" s="105"/>
      <c r="BV83" s="105"/>
      <c r="BW83" s="105"/>
      <c r="BX83" s="105"/>
      <c r="BY83" s="105"/>
      <c r="BZ83" s="105"/>
    </row>
    <row r="84" spans="1:78" ht="18.75" customHeight="1" x14ac:dyDescent="0.25">
      <c r="A84" s="771"/>
      <c r="B84" s="442"/>
      <c r="C84" s="772"/>
      <c r="D84" s="776"/>
      <c r="E84" s="777"/>
      <c r="F84" s="778"/>
      <c r="G84" s="779"/>
      <c r="H84" s="726" t="s">
        <v>510</v>
      </c>
      <c r="I84" s="727" t="s">
        <v>510</v>
      </c>
      <c r="J84" s="728" t="s">
        <v>510</v>
      </c>
      <c r="K84" s="780"/>
      <c r="L84" s="781"/>
      <c r="M84" s="447"/>
      <c r="N84" s="447"/>
      <c r="O84" s="462"/>
      <c r="P84" s="10"/>
      <c r="Q84" s="762">
        <f>G84*3.664*E84</f>
        <v>0</v>
      </c>
      <c r="R84" s="729">
        <f t="shared" ref="R84" si="21">E84*D84*K84*0.000001</f>
        <v>0</v>
      </c>
      <c r="S84" s="760">
        <f t="shared" ref="S84" si="22">E84*D84*L84*0.000001</f>
        <v>0</v>
      </c>
      <c r="T84" s="763">
        <f>F84*Q84</f>
        <v>0</v>
      </c>
      <c r="U84" s="762">
        <f>Q84*1</f>
        <v>0</v>
      </c>
      <c r="V84" s="732">
        <f>R84*25</f>
        <v>0</v>
      </c>
      <c r="W84" s="730">
        <f t="shared" ref="W84" si="23">S84*298</f>
        <v>0</v>
      </c>
      <c r="X84" s="761">
        <f>SUM(U84:W84)</f>
        <v>0</v>
      </c>
      <c r="Y84" s="12"/>
      <c r="Z84" s="12"/>
      <c r="AA84" s="10"/>
      <c r="AB84" s="10"/>
      <c r="AC84" s="10"/>
      <c r="AD84" s="10"/>
      <c r="AE84" s="10"/>
      <c r="BN84" s="105"/>
      <c r="BO84" s="105"/>
      <c r="BP84" s="105"/>
      <c r="BQ84" s="105"/>
      <c r="BR84" s="105"/>
      <c r="BS84" s="105"/>
      <c r="BT84" s="105"/>
      <c r="BU84" s="105"/>
      <c r="BV84" s="105"/>
      <c r="BW84" s="105"/>
      <c r="BX84" s="105"/>
      <c r="BY84" s="105"/>
      <c r="BZ84" s="105"/>
    </row>
    <row r="85" spans="1:78" ht="18.75" customHeight="1" x14ac:dyDescent="0.25">
      <c r="A85" s="771"/>
      <c r="B85" s="442"/>
      <c r="C85" s="772"/>
      <c r="D85" s="776"/>
      <c r="E85" s="777"/>
      <c r="F85" s="778"/>
      <c r="G85" s="779"/>
      <c r="H85" s="726" t="s">
        <v>510</v>
      </c>
      <c r="I85" s="727" t="s">
        <v>510</v>
      </c>
      <c r="J85" s="728" t="s">
        <v>510</v>
      </c>
      <c r="K85" s="780"/>
      <c r="L85" s="781"/>
      <c r="M85" s="447"/>
      <c r="N85" s="447"/>
      <c r="O85" s="462"/>
      <c r="P85" s="10"/>
      <c r="Q85" s="762">
        <f>G85*3.664*E85</f>
        <v>0</v>
      </c>
      <c r="R85" s="729">
        <f t="shared" ref="R85" si="24">E85*D85*K85*0.000001</f>
        <v>0</v>
      </c>
      <c r="S85" s="760">
        <f t="shared" ref="S85" si="25">E85*D85*L85*0.000001</f>
        <v>0</v>
      </c>
      <c r="T85" s="763">
        <f>F85*Q85</f>
        <v>0</v>
      </c>
      <c r="U85" s="762">
        <f>Q85*1</f>
        <v>0</v>
      </c>
      <c r="V85" s="732">
        <f>R85*25</f>
        <v>0</v>
      </c>
      <c r="W85" s="763">
        <f>T85*298</f>
        <v>0</v>
      </c>
      <c r="X85" s="761">
        <f>SUM(U85:W85)</f>
        <v>0</v>
      </c>
      <c r="Y85" s="12"/>
      <c r="Z85" s="12"/>
      <c r="AA85" s="10"/>
      <c r="AB85" s="10"/>
      <c r="AC85" s="10"/>
      <c r="AD85" s="10"/>
      <c r="AE85" s="10"/>
      <c r="BN85" s="105"/>
      <c r="BO85" s="105"/>
      <c r="BP85" s="105"/>
      <c r="BQ85" s="105"/>
      <c r="BR85" s="105"/>
      <c r="BS85" s="105"/>
      <c r="BT85" s="105"/>
      <c r="BU85" s="105"/>
      <c r="BV85" s="105"/>
      <c r="BW85" s="105"/>
      <c r="BX85" s="105"/>
      <c r="BY85" s="105"/>
      <c r="BZ85" s="105"/>
    </row>
    <row r="86" spans="1:78" ht="16.5" customHeight="1" x14ac:dyDescent="0.25">
      <c r="A86" s="771"/>
      <c r="B86" s="442"/>
      <c r="C86" s="772"/>
      <c r="D86" s="776"/>
      <c r="E86" s="777"/>
      <c r="F86" s="778"/>
      <c r="G86" s="779"/>
      <c r="H86" s="726" t="s">
        <v>510</v>
      </c>
      <c r="I86" s="727" t="s">
        <v>510</v>
      </c>
      <c r="J86" s="728" t="s">
        <v>510</v>
      </c>
      <c r="K86" s="782"/>
      <c r="L86" s="783"/>
      <c r="M86" s="447"/>
      <c r="N86" s="447"/>
      <c r="O86" s="462"/>
      <c r="P86" s="10"/>
      <c r="Q86" s="762">
        <f t="shared" si="10"/>
        <v>0</v>
      </c>
      <c r="R86" s="729">
        <f t="shared" si="11"/>
        <v>0</v>
      </c>
      <c r="S86" s="760">
        <f t="shared" si="12"/>
        <v>0</v>
      </c>
      <c r="T86" s="763">
        <f t="shared" si="2"/>
        <v>0</v>
      </c>
      <c r="U86" s="762">
        <f t="shared" si="13"/>
        <v>0</v>
      </c>
      <c r="V86" s="732">
        <f t="shared" si="14"/>
        <v>0</v>
      </c>
      <c r="W86" s="763">
        <f t="shared" ref="W86" si="26">T86*298</f>
        <v>0</v>
      </c>
      <c r="X86" s="761">
        <f t="shared" si="15"/>
        <v>0</v>
      </c>
      <c r="Y86" s="12"/>
      <c r="Z86" s="12"/>
      <c r="AA86" s="10"/>
      <c r="AB86" s="10"/>
      <c r="AC86" s="10"/>
      <c r="AD86" s="10"/>
      <c r="AE86" s="10"/>
      <c r="BN86" s="105"/>
      <c r="BO86" s="105"/>
      <c r="BP86" s="105"/>
      <c r="BQ86" s="105"/>
      <c r="BR86" s="105"/>
      <c r="BS86" s="105"/>
      <c r="BT86" s="105"/>
      <c r="BU86" s="105"/>
      <c r="BV86" s="105"/>
      <c r="BW86" s="105"/>
      <c r="BX86" s="105"/>
      <c r="BY86" s="105"/>
      <c r="BZ86" s="105"/>
    </row>
    <row r="87" spans="1:78" ht="17.25" thickBot="1" x14ac:dyDescent="0.3">
      <c r="A87" s="784"/>
      <c r="B87" s="785"/>
      <c r="C87" s="786"/>
      <c r="D87" s="787"/>
      <c r="E87" s="788"/>
      <c r="F87" s="789"/>
      <c r="G87" s="790"/>
      <c r="H87" s="791" t="s">
        <v>510</v>
      </c>
      <c r="I87" s="792" t="s">
        <v>510</v>
      </c>
      <c r="J87" s="793" t="s">
        <v>510</v>
      </c>
      <c r="K87" s="794"/>
      <c r="L87" s="795"/>
      <c r="M87" s="447"/>
      <c r="N87" s="447"/>
      <c r="O87" s="462"/>
      <c r="P87" s="10"/>
      <c r="Q87" s="796">
        <f t="shared" si="10"/>
        <v>0</v>
      </c>
      <c r="R87" s="729">
        <f t="shared" si="11"/>
        <v>0</v>
      </c>
      <c r="S87" s="760">
        <f t="shared" si="12"/>
        <v>0</v>
      </c>
      <c r="T87" s="797">
        <f t="shared" si="2"/>
        <v>0</v>
      </c>
      <c r="U87" s="762">
        <f t="shared" si="13"/>
        <v>0</v>
      </c>
      <c r="V87" s="732">
        <f t="shared" si="14"/>
        <v>0</v>
      </c>
      <c r="W87" s="798">
        <f>T86*298</f>
        <v>0</v>
      </c>
      <c r="X87" s="799">
        <f t="shared" si="15"/>
        <v>0</v>
      </c>
      <c r="Y87" s="12"/>
      <c r="Z87" s="12"/>
      <c r="AA87" s="10"/>
      <c r="AB87" s="10"/>
      <c r="AC87" s="10"/>
      <c r="AD87" s="10"/>
      <c r="AE87" s="10"/>
      <c r="BN87" s="105"/>
      <c r="BO87" s="105"/>
      <c r="BP87" s="105"/>
      <c r="BQ87" s="105"/>
      <c r="BR87" s="105"/>
      <c r="BS87" s="105"/>
      <c r="BT87" s="105"/>
      <c r="BU87" s="105"/>
      <c r="BV87" s="105"/>
      <c r="BW87" s="105"/>
      <c r="BX87" s="105"/>
      <c r="BY87" s="105"/>
      <c r="BZ87" s="105"/>
    </row>
    <row r="88" spans="1:78" ht="17.25" thickBot="1" x14ac:dyDescent="0.3">
      <c r="A88" s="447"/>
      <c r="B88" s="800"/>
      <c r="C88" s="801"/>
      <c r="D88" s="447"/>
      <c r="E88" s="447"/>
      <c r="F88" s="802"/>
      <c r="G88" s="462"/>
      <c r="H88" s="462"/>
      <c r="I88" s="462"/>
      <c r="J88" s="447"/>
      <c r="K88" s="447"/>
      <c r="L88" s="447"/>
      <c r="M88" s="447"/>
      <c r="N88" s="462"/>
      <c r="O88" s="447"/>
      <c r="P88" s="12" t="s">
        <v>85</v>
      </c>
      <c r="Q88" s="541">
        <f t="shared" ref="Q88:X88" si="27">SUM(Q64:Q87)</f>
        <v>0</v>
      </c>
      <c r="R88" s="541">
        <f t="shared" si="27"/>
        <v>0</v>
      </c>
      <c r="S88" s="541">
        <f t="shared" si="27"/>
        <v>0</v>
      </c>
      <c r="T88" s="541">
        <f t="shared" si="27"/>
        <v>0</v>
      </c>
      <c r="U88" s="541">
        <f t="shared" si="27"/>
        <v>0</v>
      </c>
      <c r="V88" s="541">
        <f t="shared" si="27"/>
        <v>0</v>
      </c>
      <c r="W88" s="541">
        <f t="shared" si="27"/>
        <v>0</v>
      </c>
      <c r="X88" s="541">
        <f t="shared" si="27"/>
        <v>0</v>
      </c>
      <c r="Y88" s="12"/>
      <c r="Z88" s="12"/>
      <c r="AA88" s="10"/>
      <c r="AB88" s="10"/>
      <c r="AC88" s="10"/>
      <c r="AD88" s="10"/>
      <c r="AE88" s="10"/>
      <c r="BN88" s="105"/>
      <c r="BO88" s="105"/>
      <c r="BP88" s="105"/>
      <c r="BQ88" s="105"/>
      <c r="BR88" s="105"/>
      <c r="BS88" s="105"/>
      <c r="BT88" s="105"/>
      <c r="BU88" s="105"/>
      <c r="BV88" s="105"/>
      <c r="BW88" s="105"/>
      <c r="BX88" s="105"/>
      <c r="BY88" s="105"/>
      <c r="BZ88" s="105"/>
    </row>
    <row r="89" spans="1:78" ht="18" customHeight="1" thickBot="1" x14ac:dyDescent="0.3">
      <c r="A89" s="447"/>
      <c r="B89" s="800"/>
      <c r="C89" s="801"/>
      <c r="D89" s="447"/>
      <c r="E89" s="447"/>
      <c r="F89" s="802"/>
      <c r="G89" s="462"/>
      <c r="H89" s="462"/>
      <c r="I89" s="462"/>
      <c r="J89" s="447"/>
      <c r="K89" s="447"/>
      <c r="L89" s="447"/>
      <c r="M89" s="447"/>
      <c r="N89" s="462"/>
      <c r="O89" s="447"/>
      <c r="P89" s="12"/>
      <c r="Q89" s="803"/>
      <c r="R89" s="803"/>
      <c r="S89" s="804"/>
      <c r="T89" s="803"/>
      <c r="U89" s="804"/>
      <c r="V89" s="804"/>
      <c r="W89" s="804"/>
      <c r="X89" s="804"/>
      <c r="Y89" s="12"/>
      <c r="Z89" s="12"/>
      <c r="AA89" s="10"/>
      <c r="AB89" s="10"/>
      <c r="AC89" s="10"/>
      <c r="AD89" s="10"/>
      <c r="AE89" s="10"/>
      <c r="BN89" s="105"/>
      <c r="BO89" s="105"/>
      <c r="BP89" s="105"/>
      <c r="BQ89" s="105"/>
      <c r="BR89" s="105"/>
      <c r="BS89" s="105"/>
      <c r="BT89" s="105"/>
      <c r="BU89" s="105"/>
      <c r="BV89" s="105"/>
      <c r="BW89" s="105"/>
      <c r="BX89" s="105"/>
      <c r="BY89" s="105"/>
      <c r="BZ89" s="105"/>
    </row>
    <row r="90" spans="1:78" ht="36.75" customHeight="1" thickBot="1" x14ac:dyDescent="0.3">
      <c r="A90" s="1075" t="s">
        <v>520</v>
      </c>
      <c r="B90" s="1076"/>
      <c r="C90" s="801"/>
      <c r="D90" s="447"/>
      <c r="E90" s="462"/>
      <c r="F90" s="802"/>
      <c r="G90" s="462"/>
      <c r="H90" s="462"/>
      <c r="I90" s="462"/>
      <c r="J90" s="447"/>
      <c r="K90" s="447"/>
      <c r="L90" s="447"/>
      <c r="M90" s="447"/>
      <c r="N90" s="462"/>
      <c r="O90" s="462"/>
      <c r="P90" s="717"/>
      <c r="Q90" s="804"/>
      <c r="R90" s="804"/>
      <c r="S90" s="804"/>
      <c r="T90" s="804"/>
      <c r="U90" s="804"/>
      <c r="V90" s="804"/>
      <c r="W90" s="804"/>
      <c r="X90" s="805"/>
      <c r="Y90" s="12"/>
      <c r="Z90" s="12"/>
      <c r="AA90" s="10"/>
      <c r="AB90" s="10"/>
      <c r="AC90" s="10"/>
      <c r="AD90" s="10"/>
      <c r="AE90" s="10"/>
      <c r="BN90" s="105"/>
      <c r="BO90" s="105"/>
      <c r="BP90" s="105"/>
      <c r="BQ90" s="105"/>
      <c r="BR90" s="105"/>
      <c r="BS90" s="105"/>
      <c r="BT90" s="105"/>
      <c r="BU90" s="105"/>
      <c r="BV90" s="105"/>
      <c r="BW90" s="105"/>
      <c r="BX90" s="105"/>
      <c r="BY90" s="105"/>
      <c r="BZ90" s="105"/>
    </row>
    <row r="91" spans="1:78" ht="17.25" thickBot="1" x14ac:dyDescent="0.3">
      <c r="A91" s="1074" t="s">
        <v>447</v>
      </c>
      <c r="B91" s="1071"/>
      <c r="C91" s="1071"/>
      <c r="D91" s="1071"/>
      <c r="E91" s="1071"/>
      <c r="F91" s="1072"/>
      <c r="G91" s="1074" t="s">
        <v>451</v>
      </c>
      <c r="H91" s="1071"/>
      <c r="I91" s="1071"/>
      <c r="J91" s="1071"/>
      <c r="K91" s="1071"/>
      <c r="L91" s="1072"/>
      <c r="M91" s="806" t="s">
        <v>448</v>
      </c>
      <c r="N91" s="1071" t="s">
        <v>449</v>
      </c>
      <c r="O91" s="1072"/>
      <c r="P91" s="176"/>
      <c r="Q91" s="1098" t="s">
        <v>71</v>
      </c>
      <c r="R91" s="1099"/>
      <c r="S91" s="1099"/>
      <c r="T91" s="1100"/>
      <c r="U91" s="1101" t="s">
        <v>50</v>
      </c>
      <c r="V91" s="1102"/>
      <c r="W91" s="1102"/>
      <c r="X91" s="1103"/>
      <c r="Y91" s="12"/>
      <c r="Z91" s="12"/>
      <c r="AA91" s="10"/>
      <c r="AB91" s="10"/>
      <c r="AC91" s="10"/>
      <c r="AD91" s="10"/>
      <c r="AE91" s="10"/>
      <c r="BN91" s="105"/>
      <c r="BO91" s="105"/>
      <c r="BP91" s="105"/>
      <c r="BQ91" s="105"/>
      <c r="BR91" s="105"/>
      <c r="BS91" s="105"/>
      <c r="BT91" s="105"/>
      <c r="BU91" s="105"/>
      <c r="BV91" s="105"/>
      <c r="BW91" s="105"/>
      <c r="BX91" s="105"/>
      <c r="BY91" s="105"/>
      <c r="BZ91" s="105"/>
    </row>
    <row r="92" spans="1:78" s="105" customFormat="1" ht="138" customHeight="1" thickBot="1" x14ac:dyDescent="0.3">
      <c r="A92" s="807" t="s">
        <v>9</v>
      </c>
      <c r="B92" s="808" t="s">
        <v>5</v>
      </c>
      <c r="C92" s="809" t="s">
        <v>6</v>
      </c>
      <c r="D92" s="810" t="s">
        <v>530</v>
      </c>
      <c r="E92" s="811" t="s">
        <v>531</v>
      </c>
      <c r="F92" s="812" t="s">
        <v>221</v>
      </c>
      <c r="G92" s="813" t="s">
        <v>532</v>
      </c>
      <c r="H92" s="811" t="s">
        <v>533</v>
      </c>
      <c r="I92" s="811" t="s">
        <v>534</v>
      </c>
      <c r="J92" s="811" t="s">
        <v>535</v>
      </c>
      <c r="K92" s="811" t="s">
        <v>536</v>
      </c>
      <c r="L92" s="814" t="s">
        <v>222</v>
      </c>
      <c r="M92" s="815" t="s">
        <v>707</v>
      </c>
      <c r="N92" s="816" t="s">
        <v>711</v>
      </c>
      <c r="O92" s="817" t="s">
        <v>712</v>
      </c>
      <c r="P92" s="818"/>
      <c r="Q92" s="751" t="s">
        <v>707</v>
      </c>
      <c r="R92" s="752" t="s">
        <v>705</v>
      </c>
      <c r="S92" s="753" t="s">
        <v>706</v>
      </c>
      <c r="T92" s="754" t="s">
        <v>710</v>
      </c>
      <c r="U92" s="751" t="s">
        <v>707</v>
      </c>
      <c r="V92" s="752" t="s">
        <v>705</v>
      </c>
      <c r="W92" s="755" t="s">
        <v>706</v>
      </c>
      <c r="X92" s="819" t="s">
        <v>52</v>
      </c>
      <c r="Y92" s="10"/>
      <c r="Z92" s="10"/>
      <c r="AA92" s="10"/>
      <c r="AB92" s="10"/>
      <c r="AC92" s="10"/>
      <c r="AD92" s="10"/>
      <c r="AE92" s="10"/>
    </row>
    <row r="93" spans="1:78" x14ac:dyDescent="0.25">
      <c r="A93" s="764"/>
      <c r="B93" s="442"/>
      <c r="C93" s="820"/>
      <c r="D93" s="821"/>
      <c r="E93" s="443"/>
      <c r="F93" s="822"/>
      <c r="G93" s="823"/>
      <c r="H93" s="824"/>
      <c r="I93" s="824"/>
      <c r="J93" s="824"/>
      <c r="K93" s="824"/>
      <c r="L93" s="825"/>
      <c r="M93" s="826" t="s">
        <v>510</v>
      </c>
      <c r="N93" s="769"/>
      <c r="O93" s="827"/>
      <c r="P93" s="10"/>
      <c r="Q93" s="725">
        <f>(G93*3.664*E93)-(((H93*I93-L93)+(J93*K93))*3.664)</f>
        <v>0</v>
      </c>
      <c r="R93" s="729">
        <f>E93*N93*0.001</f>
        <v>0</v>
      </c>
      <c r="S93" s="760">
        <f>E93*O93*0.001</f>
        <v>0</v>
      </c>
      <c r="T93" s="730">
        <f t="shared" ref="T93:T110" si="28">F93*Q93</f>
        <v>0</v>
      </c>
      <c r="U93" s="725">
        <f t="shared" ref="U93:U110" si="29">Q93*1</f>
        <v>0</v>
      </c>
      <c r="V93" s="729">
        <f>R93*25</f>
        <v>0</v>
      </c>
      <c r="W93" s="730">
        <f>S93*298</f>
        <v>0</v>
      </c>
      <c r="X93" s="731">
        <f t="shared" ref="X93:X110" si="30">SUM(U93:W93)</f>
        <v>0</v>
      </c>
      <c r="Y93" s="12"/>
      <c r="Z93" s="12"/>
      <c r="AA93" s="10"/>
      <c r="AB93" s="10"/>
      <c r="AC93" s="10"/>
      <c r="AD93" s="10"/>
      <c r="AE93" s="10"/>
      <c r="BN93" s="105"/>
      <c r="BO93" s="105"/>
      <c r="BP93" s="105"/>
      <c r="BQ93" s="105"/>
      <c r="BR93" s="105"/>
      <c r="BS93" s="105"/>
      <c r="BT93" s="105"/>
      <c r="BU93" s="105"/>
      <c r="BV93" s="105"/>
      <c r="BW93" s="105"/>
      <c r="BX93" s="105"/>
      <c r="BY93" s="105"/>
      <c r="BZ93" s="105"/>
    </row>
    <row r="94" spans="1:78" x14ac:dyDescent="0.25">
      <c r="A94" s="771"/>
      <c r="B94" s="442"/>
      <c r="C94" s="772"/>
      <c r="D94" s="828"/>
      <c r="E94" s="445"/>
      <c r="F94" s="353"/>
      <c r="G94" s="829"/>
      <c r="H94" s="272"/>
      <c r="I94" s="272"/>
      <c r="J94" s="272"/>
      <c r="K94" s="272"/>
      <c r="L94" s="830"/>
      <c r="M94" s="826" t="s">
        <v>510</v>
      </c>
      <c r="N94" s="758"/>
      <c r="O94" s="775"/>
      <c r="P94" s="10"/>
      <c r="Q94" s="725">
        <f>(G94*3.664*E94)-(((H94*I94-L94)+(J94*K94))*3.664)</f>
        <v>0</v>
      </c>
      <c r="R94" s="729">
        <f>E94*N94*0.001</f>
        <v>0</v>
      </c>
      <c r="S94" s="760">
        <f>E94*O94*0.001</f>
        <v>0</v>
      </c>
      <c r="T94" s="763">
        <f t="shared" si="28"/>
        <v>0</v>
      </c>
      <c r="U94" s="762">
        <f t="shared" si="29"/>
        <v>0</v>
      </c>
      <c r="V94" s="732">
        <f t="shared" ref="V94:V110" si="31">R94*25</f>
        <v>0</v>
      </c>
      <c r="W94" s="730">
        <f t="shared" ref="W94:W113" si="32">S94*298</f>
        <v>0</v>
      </c>
      <c r="X94" s="731">
        <f t="shared" si="30"/>
        <v>0</v>
      </c>
      <c r="Y94" s="12"/>
      <c r="Z94" s="12"/>
      <c r="AA94" s="10"/>
      <c r="AB94" s="10"/>
      <c r="AC94" s="10"/>
      <c r="AD94" s="10"/>
      <c r="AE94" s="10"/>
      <c r="BN94" s="105"/>
      <c r="BO94" s="105"/>
      <c r="BP94" s="105"/>
      <c r="BQ94" s="105"/>
      <c r="BR94" s="105"/>
      <c r="BS94" s="105"/>
      <c r="BT94" s="105"/>
      <c r="BU94" s="105"/>
      <c r="BV94" s="105"/>
      <c r="BW94" s="105"/>
      <c r="BX94" s="105"/>
      <c r="BY94" s="105"/>
      <c r="BZ94" s="105"/>
    </row>
    <row r="95" spans="1:78" x14ac:dyDescent="0.25">
      <c r="A95" s="771"/>
      <c r="B95" s="442"/>
      <c r="C95" s="772"/>
      <c r="D95" s="828"/>
      <c r="E95" s="445"/>
      <c r="F95" s="353"/>
      <c r="G95" s="829"/>
      <c r="H95" s="272"/>
      <c r="I95" s="272"/>
      <c r="J95" s="272"/>
      <c r="K95" s="272"/>
      <c r="L95" s="830"/>
      <c r="M95" s="826" t="s">
        <v>510</v>
      </c>
      <c r="N95" s="758"/>
      <c r="O95" s="775"/>
      <c r="P95" s="10"/>
      <c r="Q95" s="725">
        <f t="shared" ref="Q95:Q103" si="33">(G95*3.664*E95)-(((H95*I95-L95)+(J95*K95))*3.664)</f>
        <v>0</v>
      </c>
      <c r="R95" s="729">
        <f t="shared" ref="R95:R103" si="34">E95*N95*0.001</f>
        <v>0</v>
      </c>
      <c r="S95" s="760">
        <f t="shared" ref="S95:S103" si="35">E95*O95*0.001</f>
        <v>0</v>
      </c>
      <c r="T95" s="763">
        <f t="shared" ref="T95:T103" si="36">F95*Q95</f>
        <v>0</v>
      </c>
      <c r="U95" s="762">
        <f t="shared" ref="U95:U103" si="37">Q95*1</f>
        <v>0</v>
      </c>
      <c r="V95" s="732">
        <f t="shared" ref="V95:V103" si="38">R95*25</f>
        <v>0</v>
      </c>
      <c r="W95" s="730">
        <f t="shared" si="32"/>
        <v>0</v>
      </c>
      <c r="X95" s="731">
        <f t="shared" ref="X95:X103" si="39">SUM(U95:W95)</f>
        <v>0</v>
      </c>
      <c r="Y95" s="12"/>
      <c r="Z95" s="12"/>
      <c r="AA95" s="10"/>
      <c r="AB95" s="10"/>
      <c r="AC95" s="10"/>
      <c r="AD95" s="10"/>
      <c r="AE95" s="10"/>
      <c r="BN95" s="105"/>
      <c r="BO95" s="105"/>
      <c r="BP95" s="105"/>
      <c r="BQ95" s="105"/>
      <c r="BR95" s="105"/>
      <c r="BS95" s="105"/>
      <c r="BT95" s="105"/>
      <c r="BU95" s="105"/>
      <c r="BV95" s="105"/>
      <c r="BW95" s="105"/>
      <c r="BX95" s="105"/>
      <c r="BY95" s="105"/>
      <c r="BZ95" s="105"/>
    </row>
    <row r="96" spans="1:78" x14ac:dyDescent="0.25">
      <c r="A96" s="771"/>
      <c r="B96" s="442"/>
      <c r="C96" s="772"/>
      <c r="D96" s="828"/>
      <c r="E96" s="445"/>
      <c r="F96" s="353"/>
      <c r="G96" s="829"/>
      <c r="H96" s="272"/>
      <c r="I96" s="272"/>
      <c r="J96" s="272"/>
      <c r="K96" s="272"/>
      <c r="L96" s="830"/>
      <c r="M96" s="826" t="s">
        <v>510</v>
      </c>
      <c r="N96" s="758"/>
      <c r="O96" s="775"/>
      <c r="P96" s="10"/>
      <c r="Q96" s="725">
        <f t="shared" si="33"/>
        <v>0</v>
      </c>
      <c r="R96" s="729">
        <f t="shared" si="34"/>
        <v>0</v>
      </c>
      <c r="S96" s="760">
        <f t="shared" si="35"/>
        <v>0</v>
      </c>
      <c r="T96" s="763">
        <f t="shared" si="36"/>
        <v>0</v>
      </c>
      <c r="U96" s="762">
        <f t="shared" si="37"/>
        <v>0</v>
      </c>
      <c r="V96" s="732">
        <f t="shared" si="38"/>
        <v>0</v>
      </c>
      <c r="W96" s="730">
        <f t="shared" si="32"/>
        <v>0</v>
      </c>
      <c r="X96" s="731">
        <f t="shared" si="39"/>
        <v>0</v>
      </c>
      <c r="Y96" s="12"/>
      <c r="Z96" s="12"/>
      <c r="AA96" s="10"/>
      <c r="AB96" s="10"/>
      <c r="AC96" s="10"/>
      <c r="AD96" s="10"/>
      <c r="AE96" s="10"/>
      <c r="BN96" s="105"/>
      <c r="BO96" s="105"/>
      <c r="BP96" s="105"/>
      <c r="BQ96" s="105"/>
      <c r="BR96" s="105"/>
      <c r="BS96" s="105"/>
      <c r="BT96" s="105"/>
      <c r="BU96" s="105"/>
      <c r="BV96" s="105"/>
      <c r="BW96" s="105"/>
      <c r="BX96" s="105"/>
      <c r="BY96" s="105"/>
      <c r="BZ96" s="105"/>
    </row>
    <row r="97" spans="1:78" x14ac:dyDescent="0.25">
      <c r="A97" s="771"/>
      <c r="B97" s="442"/>
      <c r="C97" s="772"/>
      <c r="D97" s="828"/>
      <c r="E97" s="445"/>
      <c r="F97" s="353"/>
      <c r="G97" s="829"/>
      <c r="H97" s="272"/>
      <c r="I97" s="272"/>
      <c r="J97" s="272"/>
      <c r="K97" s="272"/>
      <c r="L97" s="830"/>
      <c r="M97" s="826" t="s">
        <v>510</v>
      </c>
      <c r="N97" s="758"/>
      <c r="O97" s="775"/>
      <c r="P97" s="10"/>
      <c r="Q97" s="725">
        <f t="shared" si="33"/>
        <v>0</v>
      </c>
      <c r="R97" s="729">
        <f t="shared" si="34"/>
        <v>0</v>
      </c>
      <c r="S97" s="760">
        <f t="shared" si="35"/>
        <v>0</v>
      </c>
      <c r="T97" s="763">
        <f t="shared" si="36"/>
        <v>0</v>
      </c>
      <c r="U97" s="762">
        <f t="shared" si="37"/>
        <v>0</v>
      </c>
      <c r="V97" s="732">
        <f t="shared" si="38"/>
        <v>0</v>
      </c>
      <c r="W97" s="730">
        <f t="shared" si="32"/>
        <v>0</v>
      </c>
      <c r="X97" s="731">
        <f t="shared" si="39"/>
        <v>0</v>
      </c>
      <c r="Y97" s="12"/>
      <c r="Z97" s="12"/>
      <c r="AA97" s="10"/>
      <c r="AB97" s="10"/>
      <c r="AC97" s="10"/>
      <c r="AD97" s="10"/>
      <c r="AE97" s="10"/>
      <c r="BN97" s="105"/>
      <c r="BO97" s="105"/>
      <c r="BP97" s="105"/>
      <c r="BQ97" s="105"/>
      <c r="BR97" s="105"/>
      <c r="BS97" s="105"/>
      <c r="BT97" s="105"/>
      <c r="BU97" s="105"/>
      <c r="BV97" s="105"/>
      <c r="BW97" s="105"/>
      <c r="BX97" s="105"/>
      <c r="BY97" s="105"/>
      <c r="BZ97" s="105"/>
    </row>
    <row r="98" spans="1:78" x14ac:dyDescent="0.25">
      <c r="A98" s="771"/>
      <c r="B98" s="442"/>
      <c r="C98" s="772"/>
      <c r="D98" s="828"/>
      <c r="E98" s="445"/>
      <c r="F98" s="353"/>
      <c r="G98" s="829"/>
      <c r="H98" s="272"/>
      <c r="I98" s="272"/>
      <c r="J98" s="272"/>
      <c r="K98" s="272"/>
      <c r="L98" s="830"/>
      <c r="M98" s="826" t="s">
        <v>510</v>
      </c>
      <c r="N98" s="758"/>
      <c r="O98" s="775"/>
      <c r="P98" s="10"/>
      <c r="Q98" s="725">
        <f t="shared" si="33"/>
        <v>0</v>
      </c>
      <c r="R98" s="729">
        <f t="shared" si="34"/>
        <v>0</v>
      </c>
      <c r="S98" s="760">
        <f t="shared" si="35"/>
        <v>0</v>
      </c>
      <c r="T98" s="763">
        <f t="shared" si="36"/>
        <v>0</v>
      </c>
      <c r="U98" s="762">
        <f t="shared" si="37"/>
        <v>0</v>
      </c>
      <c r="V98" s="732">
        <f t="shared" si="38"/>
        <v>0</v>
      </c>
      <c r="W98" s="730">
        <f t="shared" si="32"/>
        <v>0</v>
      </c>
      <c r="X98" s="731">
        <f t="shared" si="39"/>
        <v>0</v>
      </c>
      <c r="Y98" s="12"/>
      <c r="Z98" s="12"/>
      <c r="AA98" s="10"/>
      <c r="AB98" s="10"/>
      <c r="AC98" s="10"/>
      <c r="AD98" s="10"/>
      <c r="AE98" s="10"/>
      <c r="BN98" s="105"/>
      <c r="BO98" s="105"/>
      <c r="BP98" s="105"/>
      <c r="BQ98" s="105"/>
      <c r="BR98" s="105"/>
      <c r="BS98" s="105"/>
      <c r="BT98" s="105"/>
      <c r="BU98" s="105"/>
      <c r="BV98" s="105"/>
      <c r="BW98" s="105"/>
      <c r="BX98" s="105"/>
      <c r="BY98" s="105"/>
      <c r="BZ98" s="105"/>
    </row>
    <row r="99" spans="1:78" x14ac:dyDescent="0.25">
      <c r="A99" s="771"/>
      <c r="B99" s="442"/>
      <c r="C99" s="772"/>
      <c r="D99" s="828"/>
      <c r="E99" s="445"/>
      <c r="F99" s="353"/>
      <c r="G99" s="829"/>
      <c r="H99" s="272"/>
      <c r="I99" s="272"/>
      <c r="J99" s="272"/>
      <c r="K99" s="272"/>
      <c r="L99" s="830"/>
      <c r="M99" s="826" t="s">
        <v>510</v>
      </c>
      <c r="N99" s="758"/>
      <c r="O99" s="775"/>
      <c r="P99" s="10"/>
      <c r="Q99" s="725">
        <f t="shared" si="33"/>
        <v>0</v>
      </c>
      <c r="R99" s="729">
        <f t="shared" si="34"/>
        <v>0</v>
      </c>
      <c r="S99" s="760">
        <f t="shared" si="35"/>
        <v>0</v>
      </c>
      <c r="T99" s="763">
        <f t="shared" si="36"/>
        <v>0</v>
      </c>
      <c r="U99" s="762">
        <f t="shared" si="37"/>
        <v>0</v>
      </c>
      <c r="V99" s="732">
        <f t="shared" si="38"/>
        <v>0</v>
      </c>
      <c r="W99" s="730">
        <f t="shared" si="32"/>
        <v>0</v>
      </c>
      <c r="X99" s="731">
        <f t="shared" si="39"/>
        <v>0</v>
      </c>
      <c r="Y99" s="12"/>
      <c r="Z99" s="12"/>
      <c r="AA99" s="10"/>
      <c r="AB99" s="10"/>
      <c r="AC99" s="10"/>
      <c r="AD99" s="10"/>
      <c r="AE99" s="10"/>
      <c r="BN99" s="105"/>
      <c r="BO99" s="105"/>
      <c r="BP99" s="105"/>
      <c r="BQ99" s="105"/>
      <c r="BR99" s="105"/>
      <c r="BS99" s="105"/>
      <c r="BT99" s="105"/>
      <c r="BU99" s="105"/>
      <c r="BV99" s="105"/>
      <c r="BW99" s="105"/>
      <c r="BX99" s="105"/>
      <c r="BY99" s="105"/>
      <c r="BZ99" s="105"/>
    </row>
    <row r="100" spans="1:78" x14ac:dyDescent="0.25">
      <c r="A100" s="771"/>
      <c r="B100" s="442"/>
      <c r="C100" s="772"/>
      <c r="D100" s="828"/>
      <c r="E100" s="445"/>
      <c r="F100" s="353"/>
      <c r="G100" s="829"/>
      <c r="H100" s="272"/>
      <c r="I100" s="272"/>
      <c r="J100" s="272"/>
      <c r="K100" s="272"/>
      <c r="L100" s="830"/>
      <c r="M100" s="826" t="s">
        <v>510</v>
      </c>
      <c r="N100" s="758"/>
      <c r="O100" s="775"/>
      <c r="P100" s="10"/>
      <c r="Q100" s="725">
        <f t="shared" si="33"/>
        <v>0</v>
      </c>
      <c r="R100" s="729">
        <f t="shared" si="34"/>
        <v>0</v>
      </c>
      <c r="S100" s="760">
        <f t="shared" si="35"/>
        <v>0</v>
      </c>
      <c r="T100" s="763">
        <f t="shared" si="36"/>
        <v>0</v>
      </c>
      <c r="U100" s="762">
        <f t="shared" si="37"/>
        <v>0</v>
      </c>
      <c r="V100" s="732">
        <f t="shared" si="38"/>
        <v>0</v>
      </c>
      <c r="W100" s="730">
        <f t="shared" si="32"/>
        <v>0</v>
      </c>
      <c r="X100" s="731">
        <f t="shared" si="39"/>
        <v>0</v>
      </c>
      <c r="Y100" s="12"/>
      <c r="Z100" s="12"/>
      <c r="AA100" s="10"/>
      <c r="AB100" s="10"/>
      <c r="AC100" s="10"/>
      <c r="AD100" s="10"/>
      <c r="AE100" s="10"/>
      <c r="BN100" s="105"/>
      <c r="BO100" s="105"/>
      <c r="BP100" s="105"/>
      <c r="BQ100" s="105"/>
      <c r="BR100" s="105"/>
      <c r="BS100" s="105"/>
      <c r="BT100" s="105"/>
      <c r="BU100" s="105"/>
      <c r="BV100" s="105"/>
      <c r="BW100" s="105"/>
      <c r="BX100" s="105"/>
      <c r="BY100" s="105"/>
      <c r="BZ100" s="105"/>
    </row>
    <row r="101" spans="1:78" x14ac:dyDescent="0.25">
      <c r="A101" s="771"/>
      <c r="B101" s="442"/>
      <c r="C101" s="772"/>
      <c r="D101" s="828"/>
      <c r="E101" s="445"/>
      <c r="F101" s="353"/>
      <c r="G101" s="829"/>
      <c r="H101" s="272"/>
      <c r="I101" s="272"/>
      <c r="J101" s="272"/>
      <c r="K101" s="272"/>
      <c r="L101" s="830"/>
      <c r="M101" s="826" t="s">
        <v>510</v>
      </c>
      <c r="N101" s="758"/>
      <c r="O101" s="775"/>
      <c r="P101" s="10"/>
      <c r="Q101" s="725">
        <f t="shared" si="33"/>
        <v>0</v>
      </c>
      <c r="R101" s="729">
        <f t="shared" si="34"/>
        <v>0</v>
      </c>
      <c r="S101" s="760">
        <f t="shared" si="35"/>
        <v>0</v>
      </c>
      <c r="T101" s="763">
        <f t="shared" si="36"/>
        <v>0</v>
      </c>
      <c r="U101" s="762">
        <f t="shared" si="37"/>
        <v>0</v>
      </c>
      <c r="V101" s="732">
        <f t="shared" si="38"/>
        <v>0</v>
      </c>
      <c r="W101" s="730">
        <f t="shared" si="32"/>
        <v>0</v>
      </c>
      <c r="X101" s="731">
        <f t="shared" si="39"/>
        <v>0</v>
      </c>
      <c r="Y101" s="12"/>
      <c r="Z101" s="12"/>
      <c r="AA101" s="10"/>
      <c r="AB101" s="10"/>
      <c r="AC101" s="10"/>
      <c r="AD101" s="10"/>
      <c r="AE101" s="10"/>
      <c r="BN101" s="105"/>
      <c r="BO101" s="105"/>
      <c r="BP101" s="105"/>
      <c r="BQ101" s="105"/>
      <c r="BR101" s="105"/>
      <c r="BS101" s="105"/>
      <c r="BT101" s="105"/>
      <c r="BU101" s="105"/>
      <c r="BV101" s="105"/>
      <c r="BW101" s="105"/>
      <c r="BX101" s="105"/>
      <c r="BY101" s="105"/>
      <c r="BZ101" s="105"/>
    </row>
    <row r="102" spans="1:78" x14ac:dyDescent="0.25">
      <c r="A102" s="771"/>
      <c r="B102" s="442"/>
      <c r="C102" s="772"/>
      <c r="D102" s="828"/>
      <c r="E102" s="445"/>
      <c r="F102" s="353"/>
      <c r="G102" s="829"/>
      <c r="H102" s="272"/>
      <c r="I102" s="272"/>
      <c r="J102" s="272"/>
      <c r="K102" s="272"/>
      <c r="L102" s="830"/>
      <c r="M102" s="826" t="s">
        <v>510</v>
      </c>
      <c r="N102" s="758"/>
      <c r="O102" s="775"/>
      <c r="P102" s="10"/>
      <c r="Q102" s="725">
        <f t="shared" si="33"/>
        <v>0</v>
      </c>
      <c r="R102" s="729">
        <f t="shared" si="34"/>
        <v>0</v>
      </c>
      <c r="S102" s="760">
        <f t="shared" si="35"/>
        <v>0</v>
      </c>
      <c r="T102" s="763">
        <f t="shared" si="36"/>
        <v>0</v>
      </c>
      <c r="U102" s="762">
        <f t="shared" si="37"/>
        <v>0</v>
      </c>
      <c r="V102" s="732">
        <f t="shared" si="38"/>
        <v>0</v>
      </c>
      <c r="W102" s="730">
        <f t="shared" si="32"/>
        <v>0</v>
      </c>
      <c r="X102" s="731">
        <f t="shared" si="39"/>
        <v>0</v>
      </c>
      <c r="Y102" s="12"/>
      <c r="Z102" s="12"/>
      <c r="AA102" s="10"/>
      <c r="AB102" s="10"/>
      <c r="AC102" s="10"/>
      <c r="AD102" s="10"/>
      <c r="AE102" s="10"/>
      <c r="BN102" s="105"/>
      <c r="BO102" s="105"/>
      <c r="BP102" s="105"/>
      <c r="BQ102" s="105"/>
      <c r="BR102" s="105"/>
      <c r="BS102" s="105"/>
      <c r="BT102" s="105"/>
      <c r="BU102" s="105"/>
      <c r="BV102" s="105"/>
      <c r="BW102" s="105"/>
      <c r="BX102" s="105"/>
      <c r="BY102" s="105"/>
      <c r="BZ102" s="105"/>
    </row>
    <row r="103" spans="1:78" x14ac:dyDescent="0.25">
      <c r="A103" s="771"/>
      <c r="B103" s="442"/>
      <c r="C103" s="772"/>
      <c r="D103" s="828"/>
      <c r="E103" s="445"/>
      <c r="F103" s="353"/>
      <c r="G103" s="829"/>
      <c r="H103" s="272"/>
      <c r="I103" s="272"/>
      <c r="J103" s="272"/>
      <c r="K103" s="272"/>
      <c r="L103" s="830"/>
      <c r="M103" s="826" t="s">
        <v>510</v>
      </c>
      <c r="N103" s="758"/>
      <c r="O103" s="775"/>
      <c r="P103" s="10"/>
      <c r="Q103" s="725">
        <f t="shared" si="33"/>
        <v>0</v>
      </c>
      <c r="R103" s="729">
        <f t="shared" si="34"/>
        <v>0</v>
      </c>
      <c r="S103" s="760">
        <f t="shared" si="35"/>
        <v>0</v>
      </c>
      <c r="T103" s="763">
        <f t="shared" si="36"/>
        <v>0</v>
      </c>
      <c r="U103" s="762">
        <f t="shared" si="37"/>
        <v>0</v>
      </c>
      <c r="V103" s="732">
        <f t="shared" si="38"/>
        <v>0</v>
      </c>
      <c r="W103" s="730">
        <f t="shared" si="32"/>
        <v>0</v>
      </c>
      <c r="X103" s="731">
        <f t="shared" si="39"/>
        <v>0</v>
      </c>
      <c r="Y103" s="12"/>
      <c r="Z103" s="12"/>
      <c r="AA103" s="10"/>
      <c r="AB103" s="10"/>
      <c r="AC103" s="10"/>
      <c r="AD103" s="10"/>
      <c r="AE103" s="10"/>
      <c r="BN103" s="105"/>
      <c r="BO103" s="105"/>
      <c r="BP103" s="105"/>
      <c r="BQ103" s="105"/>
      <c r="BR103" s="105"/>
      <c r="BS103" s="105"/>
      <c r="BT103" s="105"/>
      <c r="BU103" s="105"/>
      <c r="BV103" s="105"/>
      <c r="BW103" s="105"/>
      <c r="BX103" s="105"/>
      <c r="BY103" s="105"/>
      <c r="BZ103" s="105"/>
    </row>
    <row r="104" spans="1:78" x14ac:dyDescent="0.25">
      <c r="A104" s="771"/>
      <c r="B104" s="442"/>
      <c r="C104" s="772"/>
      <c r="D104" s="828"/>
      <c r="E104" s="445"/>
      <c r="F104" s="353"/>
      <c r="G104" s="829"/>
      <c r="H104" s="272"/>
      <c r="I104" s="272"/>
      <c r="J104" s="272"/>
      <c r="K104" s="272"/>
      <c r="L104" s="830"/>
      <c r="M104" s="826" t="s">
        <v>510</v>
      </c>
      <c r="N104" s="758"/>
      <c r="O104" s="775"/>
      <c r="P104" s="10"/>
      <c r="Q104" s="725">
        <f t="shared" ref="Q104:Q109" si="40">(G104*3.664*E104)-(((H104*I104-L104)+(J104*K104))*3.664)</f>
        <v>0</v>
      </c>
      <c r="R104" s="729">
        <f t="shared" ref="R104:R109" si="41">E104*N104*0.001</f>
        <v>0</v>
      </c>
      <c r="S104" s="760">
        <f t="shared" ref="S104:S109" si="42">E104*O104*0.001</f>
        <v>0</v>
      </c>
      <c r="T104" s="763">
        <f t="shared" ref="T104:T109" si="43">F104*Q104</f>
        <v>0</v>
      </c>
      <c r="U104" s="762">
        <f t="shared" ref="U104:U109" si="44">Q104*1</f>
        <v>0</v>
      </c>
      <c r="V104" s="732">
        <f t="shared" ref="V104:V109" si="45">R104*25</f>
        <v>0</v>
      </c>
      <c r="W104" s="730">
        <f t="shared" si="32"/>
        <v>0</v>
      </c>
      <c r="X104" s="731">
        <f t="shared" ref="X104:X109" si="46">SUM(U104:W104)</f>
        <v>0</v>
      </c>
      <c r="Y104" s="12"/>
      <c r="Z104" s="12"/>
      <c r="AA104" s="10"/>
      <c r="AB104" s="10"/>
      <c r="AC104" s="10"/>
      <c r="AD104" s="10"/>
      <c r="AE104" s="10"/>
      <c r="BN104" s="105"/>
      <c r="BO104" s="105"/>
      <c r="BP104" s="105"/>
      <c r="BQ104" s="105"/>
      <c r="BR104" s="105"/>
      <c r="BS104" s="105"/>
      <c r="BT104" s="105"/>
      <c r="BU104" s="105"/>
      <c r="BV104" s="105"/>
      <c r="BW104" s="105"/>
      <c r="BX104" s="105"/>
      <c r="BY104" s="105"/>
      <c r="BZ104" s="105"/>
    </row>
    <row r="105" spans="1:78" x14ac:dyDescent="0.25">
      <c r="A105" s="771"/>
      <c r="B105" s="442"/>
      <c r="C105" s="772"/>
      <c r="D105" s="828"/>
      <c r="E105" s="445"/>
      <c r="F105" s="353"/>
      <c r="G105" s="829"/>
      <c r="H105" s="272"/>
      <c r="I105" s="272"/>
      <c r="J105" s="272"/>
      <c r="K105" s="272"/>
      <c r="L105" s="830"/>
      <c r="M105" s="826" t="s">
        <v>510</v>
      </c>
      <c r="N105" s="758"/>
      <c r="O105" s="775"/>
      <c r="P105" s="10"/>
      <c r="Q105" s="725">
        <f t="shared" si="40"/>
        <v>0</v>
      </c>
      <c r="R105" s="729">
        <f t="shared" si="41"/>
        <v>0</v>
      </c>
      <c r="S105" s="760">
        <f t="shared" si="42"/>
        <v>0</v>
      </c>
      <c r="T105" s="763">
        <f t="shared" si="43"/>
        <v>0</v>
      </c>
      <c r="U105" s="762">
        <f t="shared" si="44"/>
        <v>0</v>
      </c>
      <c r="V105" s="732">
        <f t="shared" si="45"/>
        <v>0</v>
      </c>
      <c r="W105" s="730">
        <f t="shared" si="32"/>
        <v>0</v>
      </c>
      <c r="X105" s="731">
        <f t="shared" si="46"/>
        <v>0</v>
      </c>
      <c r="Y105" s="12"/>
      <c r="Z105" s="12"/>
      <c r="AA105" s="10"/>
      <c r="AB105" s="10"/>
      <c r="AC105" s="10"/>
      <c r="AD105" s="10"/>
      <c r="AE105" s="10"/>
      <c r="BN105" s="105"/>
      <c r="BO105" s="105"/>
      <c r="BP105" s="105"/>
      <c r="BQ105" s="105"/>
      <c r="BR105" s="105"/>
      <c r="BS105" s="105"/>
      <c r="BT105" s="105"/>
      <c r="BU105" s="105"/>
      <c r="BV105" s="105"/>
      <c r="BW105" s="105"/>
      <c r="BX105" s="105"/>
      <c r="BY105" s="105"/>
      <c r="BZ105" s="105"/>
    </row>
    <row r="106" spans="1:78" x14ac:dyDescent="0.25">
      <c r="A106" s="771"/>
      <c r="B106" s="442"/>
      <c r="C106" s="772"/>
      <c r="D106" s="828"/>
      <c r="E106" s="445"/>
      <c r="F106" s="353"/>
      <c r="G106" s="829"/>
      <c r="H106" s="272"/>
      <c r="I106" s="272"/>
      <c r="J106" s="272"/>
      <c r="K106" s="272"/>
      <c r="L106" s="830"/>
      <c r="M106" s="826" t="s">
        <v>510</v>
      </c>
      <c r="N106" s="758"/>
      <c r="O106" s="775"/>
      <c r="P106" s="10"/>
      <c r="Q106" s="725">
        <f t="shared" si="40"/>
        <v>0</v>
      </c>
      <c r="R106" s="729">
        <f t="shared" si="41"/>
        <v>0</v>
      </c>
      <c r="S106" s="760">
        <f t="shared" si="42"/>
        <v>0</v>
      </c>
      <c r="T106" s="763">
        <f t="shared" si="43"/>
        <v>0</v>
      </c>
      <c r="U106" s="762">
        <f t="shared" si="44"/>
        <v>0</v>
      </c>
      <c r="V106" s="732">
        <f t="shared" si="45"/>
        <v>0</v>
      </c>
      <c r="W106" s="730">
        <f t="shared" si="32"/>
        <v>0</v>
      </c>
      <c r="X106" s="731">
        <f t="shared" si="46"/>
        <v>0</v>
      </c>
      <c r="Y106" s="12"/>
      <c r="Z106" s="12"/>
      <c r="AA106" s="10"/>
      <c r="AB106" s="10"/>
      <c r="AC106" s="10"/>
      <c r="AD106" s="10"/>
      <c r="AE106" s="10"/>
      <c r="BN106" s="105"/>
      <c r="BO106" s="105"/>
      <c r="BP106" s="105"/>
      <c r="BQ106" s="105"/>
      <c r="BR106" s="105"/>
      <c r="BS106" s="105"/>
      <c r="BT106" s="105"/>
      <c r="BU106" s="105"/>
      <c r="BV106" s="105"/>
      <c r="BW106" s="105"/>
      <c r="BX106" s="105"/>
      <c r="BY106" s="105"/>
      <c r="BZ106" s="105"/>
    </row>
    <row r="107" spans="1:78" x14ac:dyDescent="0.25">
      <c r="A107" s="771"/>
      <c r="B107" s="442"/>
      <c r="C107" s="772"/>
      <c r="D107" s="828"/>
      <c r="E107" s="445"/>
      <c r="F107" s="353"/>
      <c r="G107" s="829"/>
      <c r="H107" s="272"/>
      <c r="I107" s="272"/>
      <c r="J107" s="272"/>
      <c r="K107" s="272"/>
      <c r="L107" s="830"/>
      <c r="M107" s="826" t="s">
        <v>510</v>
      </c>
      <c r="N107" s="758"/>
      <c r="O107" s="775"/>
      <c r="P107" s="10"/>
      <c r="Q107" s="725">
        <f t="shared" si="40"/>
        <v>0</v>
      </c>
      <c r="R107" s="729">
        <f t="shared" si="41"/>
        <v>0</v>
      </c>
      <c r="S107" s="760">
        <f t="shared" si="42"/>
        <v>0</v>
      </c>
      <c r="T107" s="763">
        <f t="shared" si="43"/>
        <v>0</v>
      </c>
      <c r="U107" s="762">
        <f t="shared" si="44"/>
        <v>0</v>
      </c>
      <c r="V107" s="732">
        <f t="shared" si="45"/>
        <v>0</v>
      </c>
      <c r="W107" s="730">
        <f t="shared" si="32"/>
        <v>0</v>
      </c>
      <c r="X107" s="731">
        <f t="shared" si="46"/>
        <v>0</v>
      </c>
      <c r="Y107" s="12"/>
      <c r="Z107" s="12"/>
      <c r="AA107" s="10"/>
      <c r="AB107" s="10"/>
      <c r="AC107" s="10"/>
      <c r="AD107" s="10"/>
      <c r="AE107" s="10"/>
      <c r="BN107" s="105"/>
      <c r="BO107" s="105"/>
      <c r="BP107" s="105"/>
      <c r="BQ107" s="105"/>
      <c r="BR107" s="105"/>
      <c r="BS107" s="105"/>
      <c r="BT107" s="105"/>
      <c r="BU107" s="105"/>
      <c r="BV107" s="105"/>
      <c r="BW107" s="105"/>
      <c r="BX107" s="105"/>
      <c r="BY107" s="105"/>
      <c r="BZ107" s="105"/>
    </row>
    <row r="108" spans="1:78" x14ac:dyDescent="0.25">
      <c r="A108" s="771"/>
      <c r="B108" s="442"/>
      <c r="C108" s="772"/>
      <c r="D108" s="828"/>
      <c r="E108" s="445"/>
      <c r="F108" s="353"/>
      <c r="G108" s="829"/>
      <c r="H108" s="272"/>
      <c r="I108" s="272"/>
      <c r="J108" s="272"/>
      <c r="K108" s="272"/>
      <c r="L108" s="830"/>
      <c r="M108" s="826" t="s">
        <v>510</v>
      </c>
      <c r="N108" s="758"/>
      <c r="O108" s="775"/>
      <c r="P108" s="10"/>
      <c r="Q108" s="725">
        <f t="shared" si="40"/>
        <v>0</v>
      </c>
      <c r="R108" s="729">
        <f t="shared" si="41"/>
        <v>0</v>
      </c>
      <c r="S108" s="760">
        <f t="shared" si="42"/>
        <v>0</v>
      </c>
      <c r="T108" s="763">
        <f t="shared" si="43"/>
        <v>0</v>
      </c>
      <c r="U108" s="762">
        <f t="shared" si="44"/>
        <v>0</v>
      </c>
      <c r="V108" s="732">
        <f t="shared" si="45"/>
        <v>0</v>
      </c>
      <c r="W108" s="730">
        <f t="shared" si="32"/>
        <v>0</v>
      </c>
      <c r="X108" s="731">
        <f t="shared" si="46"/>
        <v>0</v>
      </c>
      <c r="Y108" s="12"/>
      <c r="Z108" s="12"/>
      <c r="AA108" s="10"/>
      <c r="AB108" s="10"/>
      <c r="AC108" s="10"/>
      <c r="AD108" s="10"/>
      <c r="AE108" s="10"/>
      <c r="BN108" s="105"/>
      <c r="BO108" s="105"/>
      <c r="BP108" s="105"/>
      <c r="BQ108" s="105"/>
      <c r="BR108" s="105"/>
      <c r="BS108" s="105"/>
      <c r="BT108" s="105"/>
      <c r="BU108" s="105"/>
      <c r="BV108" s="105"/>
      <c r="BW108" s="105"/>
      <c r="BX108" s="105"/>
      <c r="BY108" s="105"/>
      <c r="BZ108" s="105"/>
    </row>
    <row r="109" spans="1:78" x14ac:dyDescent="0.25">
      <c r="A109" s="771"/>
      <c r="B109" s="442"/>
      <c r="C109" s="772"/>
      <c r="D109" s="828"/>
      <c r="E109" s="445"/>
      <c r="F109" s="353"/>
      <c r="G109" s="829"/>
      <c r="H109" s="272"/>
      <c r="I109" s="272"/>
      <c r="J109" s="272"/>
      <c r="K109" s="272"/>
      <c r="L109" s="830"/>
      <c r="M109" s="826" t="s">
        <v>510</v>
      </c>
      <c r="N109" s="758"/>
      <c r="O109" s="775"/>
      <c r="P109" s="10"/>
      <c r="Q109" s="725">
        <f t="shared" si="40"/>
        <v>0</v>
      </c>
      <c r="R109" s="729">
        <f t="shared" si="41"/>
        <v>0</v>
      </c>
      <c r="S109" s="760">
        <f t="shared" si="42"/>
        <v>0</v>
      </c>
      <c r="T109" s="763">
        <f t="shared" si="43"/>
        <v>0</v>
      </c>
      <c r="U109" s="762">
        <f t="shared" si="44"/>
        <v>0</v>
      </c>
      <c r="V109" s="732">
        <f t="shared" si="45"/>
        <v>0</v>
      </c>
      <c r="W109" s="730">
        <f t="shared" si="32"/>
        <v>0</v>
      </c>
      <c r="X109" s="731">
        <f t="shared" si="46"/>
        <v>0</v>
      </c>
      <c r="Y109" s="12"/>
      <c r="Z109" s="12"/>
      <c r="AA109" s="10"/>
      <c r="AB109" s="10"/>
      <c r="AC109" s="10"/>
      <c r="AD109" s="10"/>
      <c r="AE109" s="10"/>
      <c r="BN109" s="105"/>
      <c r="BO109" s="105"/>
      <c r="BP109" s="105"/>
      <c r="BQ109" s="105"/>
      <c r="BR109" s="105"/>
      <c r="BS109" s="105"/>
      <c r="BT109" s="105"/>
      <c r="BU109" s="105"/>
      <c r="BV109" s="105"/>
      <c r="BW109" s="105"/>
      <c r="BX109" s="105"/>
      <c r="BY109" s="105"/>
      <c r="BZ109" s="105"/>
    </row>
    <row r="110" spans="1:78" ht="18.75" customHeight="1" x14ac:dyDescent="0.25">
      <c r="A110" s="771"/>
      <c r="B110" s="442"/>
      <c r="C110" s="772"/>
      <c r="D110" s="828"/>
      <c r="E110" s="445"/>
      <c r="F110" s="353"/>
      <c r="G110" s="829"/>
      <c r="H110" s="272"/>
      <c r="I110" s="272"/>
      <c r="J110" s="272"/>
      <c r="K110" s="272"/>
      <c r="L110" s="830"/>
      <c r="M110" s="826" t="s">
        <v>510</v>
      </c>
      <c r="N110" s="758"/>
      <c r="O110" s="775"/>
      <c r="P110" s="10"/>
      <c r="Q110" s="725">
        <f t="shared" ref="Q110" si="47">(G110*3.664*E110)-(((H110*I110-L110)+(J110*K110))*3.664)</f>
        <v>0</v>
      </c>
      <c r="R110" s="729">
        <f t="shared" ref="R110" si="48">E110*N110*0.001</f>
        <v>0</v>
      </c>
      <c r="S110" s="760">
        <f t="shared" ref="S110" si="49">E110*O110*0.001</f>
        <v>0</v>
      </c>
      <c r="T110" s="763">
        <f t="shared" si="28"/>
        <v>0</v>
      </c>
      <c r="U110" s="762">
        <f t="shared" si="29"/>
        <v>0</v>
      </c>
      <c r="V110" s="732">
        <f t="shared" si="31"/>
        <v>0</v>
      </c>
      <c r="W110" s="730">
        <f t="shared" si="32"/>
        <v>0</v>
      </c>
      <c r="X110" s="731">
        <f t="shared" si="30"/>
        <v>0</v>
      </c>
      <c r="Y110" s="12"/>
      <c r="Z110" s="12"/>
      <c r="AA110" s="10"/>
      <c r="AB110" s="10"/>
      <c r="AC110" s="10"/>
      <c r="AD110" s="10"/>
      <c r="AE110" s="10"/>
      <c r="BN110" s="105"/>
      <c r="BO110" s="105"/>
      <c r="BP110" s="105"/>
      <c r="BQ110" s="105"/>
      <c r="BR110" s="105"/>
      <c r="BS110" s="105"/>
      <c r="BT110" s="105"/>
      <c r="BU110" s="105"/>
      <c r="BV110" s="105"/>
      <c r="BW110" s="105"/>
      <c r="BX110" s="105"/>
      <c r="BY110" s="105"/>
      <c r="BZ110" s="105"/>
    </row>
    <row r="111" spans="1:78" ht="18.75" customHeight="1" x14ac:dyDescent="0.25">
      <c r="A111" s="771"/>
      <c r="B111" s="442"/>
      <c r="C111" s="772"/>
      <c r="D111" s="828"/>
      <c r="E111" s="445"/>
      <c r="F111" s="353"/>
      <c r="G111" s="829"/>
      <c r="H111" s="272"/>
      <c r="I111" s="272"/>
      <c r="J111" s="272"/>
      <c r="K111" s="272"/>
      <c r="L111" s="830"/>
      <c r="M111" s="826" t="s">
        <v>510</v>
      </c>
      <c r="N111" s="758"/>
      <c r="O111" s="775"/>
      <c r="P111" s="10"/>
      <c r="Q111" s="725">
        <f t="shared" ref="Q111:Q113" si="50">(G111*3.664*E111)-(((H111*I111-L111)+(J111*K111))*3.664)</f>
        <v>0</v>
      </c>
      <c r="R111" s="729">
        <f t="shared" ref="R111:R113" si="51">E111*N111*0.001</f>
        <v>0</v>
      </c>
      <c r="S111" s="760">
        <f t="shared" ref="S111:S113" si="52">E111*O111*0.001</f>
        <v>0</v>
      </c>
      <c r="T111" s="763">
        <f t="shared" ref="T111:T113" si="53">F111*Q111</f>
        <v>0</v>
      </c>
      <c r="U111" s="762">
        <f t="shared" ref="U111:U113" si="54">Q111*1</f>
        <v>0</v>
      </c>
      <c r="V111" s="732">
        <f t="shared" ref="V111:V113" si="55">R111*25</f>
        <v>0</v>
      </c>
      <c r="W111" s="730">
        <f t="shared" si="32"/>
        <v>0</v>
      </c>
      <c r="X111" s="731">
        <f t="shared" ref="X111:X113" si="56">SUM(U111:W111)</f>
        <v>0</v>
      </c>
      <c r="Y111" s="12"/>
      <c r="Z111" s="12"/>
      <c r="AA111" s="10"/>
      <c r="AB111" s="10"/>
      <c r="AC111" s="10"/>
      <c r="AD111" s="10"/>
      <c r="AE111" s="10"/>
      <c r="BN111" s="105"/>
      <c r="BO111" s="105"/>
      <c r="BP111" s="105"/>
      <c r="BQ111" s="105"/>
      <c r="BR111" s="105"/>
      <c r="BS111" s="105"/>
      <c r="BT111" s="105"/>
      <c r="BU111" s="105"/>
      <c r="BV111" s="105"/>
      <c r="BW111" s="105"/>
      <c r="BX111" s="105"/>
      <c r="BY111" s="105"/>
      <c r="BZ111" s="105"/>
    </row>
    <row r="112" spans="1:78" ht="18.75" customHeight="1" x14ac:dyDescent="0.25">
      <c r="A112" s="771"/>
      <c r="B112" s="442"/>
      <c r="C112" s="772"/>
      <c r="D112" s="831"/>
      <c r="E112" s="777"/>
      <c r="F112" s="832"/>
      <c r="G112" s="833"/>
      <c r="H112" s="834"/>
      <c r="I112" s="834"/>
      <c r="J112" s="834"/>
      <c r="K112" s="834"/>
      <c r="L112" s="835"/>
      <c r="M112" s="826" t="s">
        <v>510</v>
      </c>
      <c r="N112" s="780"/>
      <c r="O112" s="781"/>
      <c r="P112" s="10"/>
      <c r="Q112" s="725">
        <f t="shared" si="50"/>
        <v>0</v>
      </c>
      <c r="R112" s="729">
        <f t="shared" si="51"/>
        <v>0</v>
      </c>
      <c r="S112" s="760">
        <f t="shared" si="52"/>
        <v>0</v>
      </c>
      <c r="T112" s="763">
        <f t="shared" si="53"/>
        <v>0</v>
      </c>
      <c r="U112" s="762">
        <f t="shared" si="54"/>
        <v>0</v>
      </c>
      <c r="V112" s="732">
        <f t="shared" si="55"/>
        <v>0</v>
      </c>
      <c r="W112" s="730">
        <f t="shared" si="32"/>
        <v>0</v>
      </c>
      <c r="X112" s="731">
        <f t="shared" si="56"/>
        <v>0</v>
      </c>
      <c r="Y112" s="12"/>
      <c r="Z112" s="12"/>
      <c r="AA112" s="10"/>
      <c r="AB112" s="10"/>
      <c r="AC112" s="10"/>
      <c r="AD112" s="10"/>
      <c r="AE112" s="10"/>
      <c r="BN112" s="105"/>
      <c r="BO112" s="105"/>
      <c r="BP112" s="105"/>
      <c r="BQ112" s="105"/>
      <c r="BR112" s="105"/>
      <c r="BS112" s="105"/>
      <c r="BT112" s="105"/>
      <c r="BU112" s="105"/>
      <c r="BV112" s="105"/>
      <c r="BW112" s="105"/>
      <c r="BX112" s="105"/>
      <c r="BY112" s="105"/>
      <c r="BZ112" s="105"/>
    </row>
    <row r="113" spans="1:78" ht="15.75" customHeight="1" thickBot="1" x14ac:dyDescent="0.3">
      <c r="A113" s="836"/>
      <c r="B113" s="785"/>
      <c r="C113" s="287"/>
      <c r="D113" s="837"/>
      <c r="E113" s="788"/>
      <c r="F113" s="838"/>
      <c r="G113" s="839"/>
      <c r="H113" s="840"/>
      <c r="I113" s="840"/>
      <c r="J113" s="840"/>
      <c r="K113" s="840"/>
      <c r="L113" s="841"/>
      <c r="M113" s="842" t="s">
        <v>510</v>
      </c>
      <c r="N113" s="843"/>
      <c r="O113" s="844"/>
      <c r="P113" s="10"/>
      <c r="Q113" s="725">
        <f t="shared" si="50"/>
        <v>0</v>
      </c>
      <c r="R113" s="729">
        <f t="shared" si="51"/>
        <v>0</v>
      </c>
      <c r="S113" s="760">
        <f t="shared" si="52"/>
        <v>0</v>
      </c>
      <c r="T113" s="763">
        <f t="shared" si="53"/>
        <v>0</v>
      </c>
      <c r="U113" s="762">
        <f t="shared" si="54"/>
        <v>0</v>
      </c>
      <c r="V113" s="732">
        <f t="shared" si="55"/>
        <v>0</v>
      </c>
      <c r="W113" s="730">
        <f t="shared" si="32"/>
        <v>0</v>
      </c>
      <c r="X113" s="731">
        <f t="shared" si="56"/>
        <v>0</v>
      </c>
      <c r="Y113" s="12"/>
      <c r="Z113" s="12"/>
      <c r="AA113" s="10"/>
      <c r="AB113" s="10"/>
      <c r="AC113" s="10"/>
      <c r="AD113" s="10"/>
      <c r="AE113" s="10"/>
      <c r="BN113" s="105"/>
      <c r="BO113" s="105"/>
      <c r="BP113" s="105"/>
      <c r="BQ113" s="105"/>
      <c r="BR113" s="105"/>
      <c r="BS113" s="105"/>
      <c r="BT113" s="105"/>
      <c r="BU113" s="105"/>
      <c r="BV113" s="105"/>
      <c r="BW113" s="105"/>
      <c r="BX113" s="105"/>
      <c r="BY113" s="105"/>
      <c r="BZ113" s="105"/>
    </row>
    <row r="114" spans="1:78" ht="17.25" thickBot="1" x14ac:dyDescent="0.3">
      <c r="A114" s="447"/>
      <c r="B114" s="447"/>
      <c r="C114" s="800"/>
      <c r="D114" s="800"/>
      <c r="E114" s="447"/>
      <c r="F114" s="462"/>
      <c r="G114" s="802"/>
      <c r="H114" s="462"/>
      <c r="I114" s="462"/>
      <c r="J114" s="462"/>
      <c r="K114" s="447"/>
      <c r="L114" s="447"/>
      <c r="M114" s="447"/>
      <c r="N114" s="845"/>
      <c r="O114" s="845"/>
      <c r="P114" s="846" t="s">
        <v>85</v>
      </c>
      <c r="Q114" s="541">
        <f t="shared" ref="Q114:X114" si="57">SUM(Q93:Q113)</f>
        <v>0</v>
      </c>
      <c r="R114" s="541">
        <f t="shared" si="57"/>
        <v>0</v>
      </c>
      <c r="S114" s="541">
        <f t="shared" si="57"/>
        <v>0</v>
      </c>
      <c r="T114" s="541">
        <f t="shared" si="57"/>
        <v>0</v>
      </c>
      <c r="U114" s="541">
        <f t="shared" si="57"/>
        <v>0</v>
      </c>
      <c r="V114" s="541">
        <f t="shared" si="57"/>
        <v>0</v>
      </c>
      <c r="W114" s="541">
        <f t="shared" si="57"/>
        <v>0</v>
      </c>
      <c r="X114" s="541">
        <f t="shared" si="57"/>
        <v>0</v>
      </c>
      <c r="Y114" s="12"/>
      <c r="Z114" s="12"/>
      <c r="AA114" s="10"/>
      <c r="AB114" s="10"/>
      <c r="AC114" s="10"/>
      <c r="AD114" s="10"/>
      <c r="AE114" s="10"/>
      <c r="BN114" s="105"/>
      <c r="BO114" s="105"/>
      <c r="BP114" s="105"/>
      <c r="BQ114" s="105"/>
      <c r="BR114" s="105"/>
      <c r="BS114" s="105"/>
      <c r="BT114" s="105"/>
      <c r="BU114" s="105"/>
      <c r="BV114" s="105"/>
      <c r="BW114" s="105"/>
      <c r="BX114" s="105"/>
      <c r="BY114" s="105"/>
      <c r="BZ114" s="105"/>
    </row>
    <row r="115" spans="1:78" x14ac:dyDescent="0.25">
      <c r="A115" s="447"/>
      <c r="B115" s="447"/>
      <c r="C115" s="447"/>
      <c r="D115" s="447"/>
      <c r="E115" s="447"/>
      <c r="F115" s="447"/>
      <c r="G115" s="447"/>
      <c r="H115" s="447"/>
      <c r="I115" s="447"/>
      <c r="J115" s="447"/>
      <c r="K115" s="447"/>
      <c r="L115" s="447"/>
      <c r="M115" s="447"/>
      <c r="N115" s="447"/>
      <c r="O115" s="447"/>
      <c r="P115" s="12"/>
      <c r="Q115" s="739"/>
      <c r="R115" s="739"/>
      <c r="S115" s="739"/>
      <c r="T115" s="739"/>
      <c r="U115" s="739"/>
      <c r="V115" s="739"/>
      <c r="W115" s="739"/>
      <c r="X115" s="739"/>
      <c r="Y115" s="12"/>
      <c r="Z115" s="12"/>
      <c r="AA115" s="10"/>
      <c r="AB115" s="10"/>
      <c r="AC115" s="10"/>
      <c r="AD115" s="10"/>
      <c r="AE115" s="10"/>
      <c r="BN115" s="105"/>
      <c r="BO115" s="105"/>
      <c r="BP115" s="105"/>
      <c r="BQ115" s="105"/>
      <c r="BR115" s="105"/>
      <c r="BS115" s="105"/>
      <c r="BT115" s="105"/>
      <c r="BU115" s="105"/>
      <c r="BV115" s="105"/>
      <c r="BW115" s="105"/>
      <c r="BX115" s="105"/>
      <c r="BY115" s="105"/>
      <c r="BZ115" s="105"/>
    </row>
    <row r="116" spans="1:78" x14ac:dyDescent="0.25">
      <c r="A116" s="447"/>
      <c r="B116" s="447"/>
      <c r="C116" s="447"/>
      <c r="D116" s="447"/>
      <c r="E116" s="447"/>
      <c r="F116" s="447"/>
      <c r="G116" s="447"/>
      <c r="H116" s="447"/>
      <c r="I116" s="447"/>
      <c r="J116" s="447"/>
      <c r="K116" s="447"/>
      <c r="L116" s="447"/>
      <c r="M116" s="447"/>
      <c r="N116" s="447"/>
      <c r="O116" s="447"/>
      <c r="P116" s="12"/>
      <c r="Q116" s="739"/>
      <c r="R116" s="739"/>
      <c r="S116" s="739"/>
      <c r="T116" s="739"/>
      <c r="U116" s="739"/>
      <c r="V116" s="739"/>
      <c r="W116" s="739"/>
      <c r="X116" s="739"/>
      <c r="Y116" s="12"/>
      <c r="Z116" s="12"/>
      <c r="AA116" s="10"/>
      <c r="AB116" s="10"/>
      <c r="AC116" s="10"/>
      <c r="AD116" s="10"/>
      <c r="AE116" s="10"/>
      <c r="BN116" s="105"/>
      <c r="BO116" s="105"/>
      <c r="BP116" s="105"/>
      <c r="BQ116" s="105"/>
      <c r="BR116" s="105"/>
      <c r="BS116" s="105"/>
      <c r="BT116" s="105"/>
      <c r="BU116" s="105"/>
      <c r="BV116" s="105"/>
      <c r="BW116" s="105"/>
      <c r="BX116" s="105"/>
      <c r="BY116" s="105"/>
      <c r="BZ116" s="105"/>
    </row>
    <row r="117" spans="1:78" s="105" customFormat="1" ht="15" customHeight="1" thickBot="1" x14ac:dyDescent="0.3">
      <c r="A117" s="462"/>
      <c r="B117" s="462"/>
      <c r="C117" s="802"/>
      <c r="D117" s="462"/>
      <c r="E117" s="462"/>
      <c r="F117" s="462"/>
      <c r="G117" s="462"/>
      <c r="H117" s="462"/>
      <c r="I117" s="462"/>
      <c r="J117" s="462"/>
      <c r="K117" s="462"/>
      <c r="L117" s="462"/>
      <c r="M117" s="462"/>
      <c r="N117" s="462"/>
      <c r="O117" s="462"/>
      <c r="P117" s="10"/>
      <c r="Q117" s="804"/>
      <c r="R117" s="804"/>
      <c r="S117" s="804"/>
      <c r="T117" s="804"/>
      <c r="U117" s="804"/>
      <c r="V117" s="804"/>
      <c r="W117" s="804"/>
      <c r="X117" s="804"/>
      <c r="Y117" s="10"/>
      <c r="Z117" s="10"/>
      <c r="AA117" s="10"/>
      <c r="AB117" s="10"/>
      <c r="AC117" s="10"/>
      <c r="AD117" s="10"/>
      <c r="AE117" s="10"/>
    </row>
    <row r="118" spans="1:78" s="105" customFormat="1" ht="34.5" customHeight="1" thickBot="1" x14ac:dyDescent="0.3">
      <c r="A118" s="847" t="s">
        <v>513</v>
      </c>
      <c r="B118" s="462"/>
      <c r="C118" s="802"/>
      <c r="D118" s="462"/>
      <c r="E118" s="848"/>
      <c r="F118" s="462"/>
      <c r="G118" s="462"/>
      <c r="H118" s="462"/>
      <c r="I118" s="462"/>
      <c r="J118" s="462"/>
      <c r="K118" s="462"/>
      <c r="L118" s="462"/>
      <c r="M118" s="462"/>
      <c r="N118" s="462"/>
      <c r="O118" s="462"/>
      <c r="P118" s="10"/>
      <c r="Q118" s="804"/>
      <c r="R118" s="804"/>
      <c r="S118" s="804"/>
      <c r="T118" s="804"/>
      <c r="U118" s="804"/>
      <c r="V118" s="804"/>
      <c r="W118" s="804"/>
      <c r="X118" s="804"/>
      <c r="Y118" s="10"/>
      <c r="Z118" s="10"/>
      <c r="AA118" s="10"/>
      <c r="AB118" s="10"/>
      <c r="AC118" s="10"/>
      <c r="AD118" s="10"/>
      <c r="AE118" s="10"/>
    </row>
    <row r="119" spans="1:78" s="108" customFormat="1" ht="18.75" customHeight="1" thickBot="1" x14ac:dyDescent="0.3">
      <c r="A119" s="1077" t="s">
        <v>447</v>
      </c>
      <c r="B119" s="1078"/>
      <c r="C119" s="1078"/>
      <c r="D119" s="1078"/>
      <c r="E119" s="1078"/>
      <c r="F119" s="1078"/>
      <c r="G119" s="1082" t="s">
        <v>448</v>
      </c>
      <c r="H119" s="1083"/>
      <c r="I119" s="1084"/>
      <c r="J119" s="1078" t="s">
        <v>521</v>
      </c>
      <c r="K119" s="1078"/>
      <c r="L119" s="1085"/>
      <c r="M119" s="849"/>
      <c r="N119" s="849"/>
      <c r="O119" s="849"/>
      <c r="P119" s="850"/>
      <c r="Q119" s="1095" t="s">
        <v>71</v>
      </c>
      <c r="R119" s="1096"/>
      <c r="S119" s="1096"/>
      <c r="T119" s="1097"/>
      <c r="U119" s="1104" t="s">
        <v>50</v>
      </c>
      <c r="V119" s="1105"/>
      <c r="W119" s="1105"/>
      <c r="X119" s="1106"/>
      <c r="Y119" s="10"/>
      <c r="Z119" s="10"/>
      <c r="AA119" s="10"/>
      <c r="AB119" s="10"/>
      <c r="AC119" s="10"/>
      <c r="AD119" s="10"/>
      <c r="AE119" s="10"/>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row>
    <row r="120" spans="1:78" ht="95.25" customHeight="1" thickBot="1" x14ac:dyDescent="0.3">
      <c r="A120" s="807" t="s">
        <v>9</v>
      </c>
      <c r="B120" s="814" t="s">
        <v>5</v>
      </c>
      <c r="C120" s="851" t="s">
        <v>6</v>
      </c>
      <c r="D120" s="810" t="s">
        <v>528</v>
      </c>
      <c r="E120" s="811" t="s">
        <v>529</v>
      </c>
      <c r="F120" s="814" t="s">
        <v>221</v>
      </c>
      <c r="G120" s="721" t="s">
        <v>707</v>
      </c>
      <c r="H120" s="722" t="s">
        <v>705</v>
      </c>
      <c r="I120" s="723" t="s">
        <v>706</v>
      </c>
      <c r="J120" s="722" t="s">
        <v>713</v>
      </c>
      <c r="K120" s="722" t="s">
        <v>714</v>
      </c>
      <c r="L120" s="723" t="s">
        <v>715</v>
      </c>
      <c r="M120" s="852"/>
      <c r="N120" s="852"/>
      <c r="O120" s="852"/>
      <c r="P120" s="853"/>
      <c r="Q120" s="751" t="s">
        <v>707</v>
      </c>
      <c r="R120" s="752" t="s">
        <v>705</v>
      </c>
      <c r="S120" s="753" t="s">
        <v>706</v>
      </c>
      <c r="T120" s="754" t="s">
        <v>710</v>
      </c>
      <c r="U120" s="751" t="s">
        <v>707</v>
      </c>
      <c r="V120" s="752" t="s">
        <v>705</v>
      </c>
      <c r="W120" s="755" t="s">
        <v>706</v>
      </c>
      <c r="X120" s="756" t="s">
        <v>52</v>
      </c>
      <c r="Y120" s="12"/>
      <c r="Z120" s="12"/>
      <c r="AA120" s="10"/>
      <c r="AB120" s="10"/>
      <c r="AC120" s="10"/>
      <c r="AD120" s="10"/>
      <c r="AE120" s="10"/>
      <c r="BN120" s="105"/>
      <c r="BO120" s="105"/>
      <c r="BP120" s="105"/>
      <c r="BQ120" s="105"/>
      <c r="BR120" s="105"/>
      <c r="BS120" s="105"/>
      <c r="BT120" s="105"/>
      <c r="BU120" s="105"/>
      <c r="BV120" s="105"/>
      <c r="BW120" s="105"/>
      <c r="BX120" s="105"/>
      <c r="BY120" s="105"/>
      <c r="BZ120" s="105"/>
    </row>
    <row r="121" spans="1:78" ht="16.5" customHeight="1" x14ac:dyDescent="0.25">
      <c r="A121" s="764"/>
      <c r="B121" s="442"/>
      <c r="C121" s="765"/>
      <c r="D121" s="854"/>
      <c r="E121" s="855"/>
      <c r="F121" s="856"/>
      <c r="G121" s="726" t="s">
        <v>510</v>
      </c>
      <c r="H121" s="726" t="s">
        <v>510</v>
      </c>
      <c r="I121" s="726" t="s">
        <v>510</v>
      </c>
      <c r="J121" s="857"/>
      <c r="K121" s="857"/>
      <c r="L121" s="858"/>
      <c r="M121" s="447"/>
      <c r="N121" s="447"/>
      <c r="O121" s="447"/>
      <c r="P121" s="12"/>
      <c r="Q121" s="725">
        <f>E121*D121*J121*0.001</f>
        <v>0</v>
      </c>
      <c r="R121" s="729">
        <f>E121*D121*K121*0.000001</f>
        <v>0</v>
      </c>
      <c r="S121" s="760">
        <f>E121*D121*L121*0.000001</f>
        <v>0</v>
      </c>
      <c r="T121" s="730">
        <f>F121*Q121</f>
        <v>0</v>
      </c>
      <c r="U121" s="725">
        <f>Q121*1</f>
        <v>0</v>
      </c>
      <c r="V121" s="729">
        <f>R121*25</f>
        <v>0</v>
      </c>
      <c r="W121" s="730">
        <f>S121*298</f>
        <v>0</v>
      </c>
      <c r="X121" s="859">
        <f>SUM(U121:W121)</f>
        <v>0</v>
      </c>
      <c r="Y121" s="12"/>
      <c r="Z121" s="12"/>
      <c r="AA121" s="10"/>
      <c r="AB121" s="10"/>
      <c r="AC121" s="10"/>
      <c r="AD121" s="10"/>
      <c r="AE121" s="10"/>
    </row>
    <row r="122" spans="1:78" ht="16.5" customHeight="1" x14ac:dyDescent="0.25">
      <c r="A122" s="771"/>
      <c r="B122" s="442"/>
      <c r="C122" s="772"/>
      <c r="D122" s="860"/>
      <c r="E122" s="599"/>
      <c r="F122" s="860"/>
      <c r="G122" s="726" t="s">
        <v>510</v>
      </c>
      <c r="H122" s="727" t="s">
        <v>510</v>
      </c>
      <c r="I122" s="728" t="s">
        <v>510</v>
      </c>
      <c r="J122" s="758"/>
      <c r="K122" s="758"/>
      <c r="L122" s="775"/>
      <c r="M122" s="447"/>
      <c r="N122" s="447"/>
      <c r="O122" s="447"/>
      <c r="P122" s="12"/>
      <c r="Q122" s="725">
        <f>E122*D122*J122*0.001</f>
        <v>0</v>
      </c>
      <c r="R122" s="729">
        <f>E122*D122*K122*0.000001</f>
        <v>0</v>
      </c>
      <c r="S122" s="760">
        <f>E122*D122*L122*0.000001</f>
        <v>0</v>
      </c>
      <c r="T122" s="763">
        <f>F122*Q122</f>
        <v>0</v>
      </c>
      <c r="U122" s="762">
        <f>Q122*1</f>
        <v>0</v>
      </c>
      <c r="V122" s="732">
        <f>R122*25</f>
        <v>0</v>
      </c>
      <c r="W122" s="730">
        <f t="shared" ref="W122:W140" si="58">S122*298</f>
        <v>0</v>
      </c>
      <c r="X122" s="761">
        <f>SUM(U122:W122)</f>
        <v>0</v>
      </c>
      <c r="Y122" s="12"/>
      <c r="Z122" s="12"/>
      <c r="AA122" s="10"/>
      <c r="AB122" s="10"/>
      <c r="AC122" s="10"/>
      <c r="AD122" s="10"/>
      <c r="AE122" s="10"/>
    </row>
    <row r="123" spans="1:78" ht="16.5" customHeight="1" x14ac:dyDescent="0.25">
      <c r="A123" s="771"/>
      <c r="B123" s="442"/>
      <c r="C123" s="772"/>
      <c r="D123" s="860"/>
      <c r="E123" s="599"/>
      <c r="F123" s="860"/>
      <c r="G123" s="726" t="s">
        <v>510</v>
      </c>
      <c r="H123" s="727" t="s">
        <v>510</v>
      </c>
      <c r="I123" s="728" t="s">
        <v>510</v>
      </c>
      <c r="J123" s="758"/>
      <c r="K123" s="758"/>
      <c r="L123" s="775"/>
      <c r="M123" s="447"/>
      <c r="N123" s="447"/>
      <c r="O123" s="447"/>
      <c r="P123" s="12"/>
      <c r="Q123" s="725">
        <f t="shared" ref="Q123:Q139" si="59">E123*D123*J123*0.001</f>
        <v>0</v>
      </c>
      <c r="R123" s="729">
        <f>E123*D123*K123*0.000001</f>
        <v>0</v>
      </c>
      <c r="S123" s="760">
        <f>E123*D123*L123*0.000001</f>
        <v>0</v>
      </c>
      <c r="T123" s="763">
        <f t="shared" ref="T123:T139" si="60">F123*Q123</f>
        <v>0</v>
      </c>
      <c r="U123" s="762">
        <f t="shared" ref="U123:U139" si="61">Q123*1</f>
        <v>0</v>
      </c>
      <c r="V123" s="732">
        <f t="shared" ref="V123:V139" si="62">R123*25</f>
        <v>0</v>
      </c>
      <c r="W123" s="730">
        <f t="shared" si="58"/>
        <v>0</v>
      </c>
      <c r="X123" s="761">
        <f t="shared" ref="X123:X139" si="63">SUM(U123:W123)</f>
        <v>0</v>
      </c>
      <c r="Y123" s="12"/>
      <c r="Z123" s="12"/>
      <c r="AA123" s="10"/>
      <c r="AB123" s="10"/>
      <c r="AC123" s="10"/>
      <c r="AD123" s="10"/>
      <c r="AE123" s="10"/>
    </row>
    <row r="124" spans="1:78" x14ac:dyDescent="0.25">
      <c r="A124" s="771"/>
      <c r="B124" s="442"/>
      <c r="C124" s="772"/>
      <c r="D124" s="860"/>
      <c r="E124" s="599"/>
      <c r="F124" s="860"/>
      <c r="G124" s="726" t="s">
        <v>510</v>
      </c>
      <c r="H124" s="727" t="s">
        <v>510</v>
      </c>
      <c r="I124" s="728" t="s">
        <v>510</v>
      </c>
      <c r="J124" s="758"/>
      <c r="K124" s="758"/>
      <c r="L124" s="775"/>
      <c r="M124" s="447"/>
      <c r="N124" s="447"/>
      <c r="O124" s="447"/>
      <c r="P124" s="12"/>
      <c r="Q124" s="725">
        <f>E124*D124*J124*0.001</f>
        <v>0</v>
      </c>
      <c r="R124" s="729">
        <f>E124*D124*K124*0.000001</f>
        <v>0</v>
      </c>
      <c r="S124" s="760">
        <f>E124*D124*L124*0.000001</f>
        <v>0</v>
      </c>
      <c r="T124" s="763">
        <f t="shared" si="60"/>
        <v>0</v>
      </c>
      <c r="U124" s="762">
        <f t="shared" si="61"/>
        <v>0</v>
      </c>
      <c r="V124" s="732">
        <f t="shared" si="62"/>
        <v>0</v>
      </c>
      <c r="W124" s="730">
        <f t="shared" si="58"/>
        <v>0</v>
      </c>
      <c r="X124" s="761">
        <f t="shared" si="63"/>
        <v>0</v>
      </c>
      <c r="Y124" s="12"/>
      <c r="Z124" s="12"/>
      <c r="AA124" s="10"/>
      <c r="AB124" s="10"/>
      <c r="AC124" s="10"/>
      <c r="AD124" s="10"/>
      <c r="AE124" s="10"/>
    </row>
    <row r="125" spans="1:78" x14ac:dyDescent="0.25">
      <c r="A125" s="771"/>
      <c r="B125" s="442"/>
      <c r="C125" s="772"/>
      <c r="D125" s="861"/>
      <c r="E125" s="614"/>
      <c r="F125" s="861"/>
      <c r="G125" s="726" t="s">
        <v>510</v>
      </c>
      <c r="H125" s="727" t="s">
        <v>510</v>
      </c>
      <c r="I125" s="728" t="s">
        <v>510</v>
      </c>
      <c r="J125" s="780"/>
      <c r="K125" s="780"/>
      <c r="L125" s="781"/>
      <c r="M125" s="447"/>
      <c r="N125" s="447"/>
      <c r="O125" s="447"/>
      <c r="P125" s="12"/>
      <c r="Q125" s="725">
        <f t="shared" si="59"/>
        <v>0</v>
      </c>
      <c r="R125" s="729">
        <f t="shared" ref="R125:R139" si="64">E125*D125*K125*0.000001</f>
        <v>0</v>
      </c>
      <c r="S125" s="760">
        <f t="shared" ref="S125:S139" si="65">E125*D125*L125*0.000001</f>
        <v>0</v>
      </c>
      <c r="T125" s="763">
        <f t="shared" si="60"/>
        <v>0</v>
      </c>
      <c r="U125" s="762">
        <f t="shared" si="61"/>
        <v>0</v>
      </c>
      <c r="V125" s="732">
        <f t="shared" si="62"/>
        <v>0</v>
      </c>
      <c r="W125" s="730">
        <f t="shared" si="58"/>
        <v>0</v>
      </c>
      <c r="X125" s="761">
        <f t="shared" si="63"/>
        <v>0</v>
      </c>
      <c r="Y125" s="12"/>
      <c r="Z125" s="12"/>
      <c r="AA125" s="10"/>
      <c r="AB125" s="10"/>
      <c r="AC125" s="10"/>
      <c r="AD125" s="10"/>
      <c r="AE125" s="10"/>
    </row>
    <row r="126" spans="1:78" x14ac:dyDescent="0.25">
      <c r="A126" s="771"/>
      <c r="B126" s="442"/>
      <c r="C126" s="772"/>
      <c r="D126" s="861"/>
      <c r="E126" s="614"/>
      <c r="F126" s="861"/>
      <c r="G126" s="726" t="s">
        <v>510</v>
      </c>
      <c r="H126" s="727" t="s">
        <v>510</v>
      </c>
      <c r="I126" s="728" t="s">
        <v>510</v>
      </c>
      <c r="J126" s="780"/>
      <c r="K126" s="780"/>
      <c r="L126" s="781"/>
      <c r="M126" s="447"/>
      <c r="N126" s="447"/>
      <c r="O126" s="447"/>
      <c r="P126" s="12"/>
      <c r="Q126" s="725">
        <f t="shared" ref="Q126:Q136" si="66">E126*D126*J126*0.001</f>
        <v>0</v>
      </c>
      <c r="R126" s="729">
        <f t="shared" ref="R126:R136" si="67">E126*D126*K126*0.000001</f>
        <v>0</v>
      </c>
      <c r="S126" s="760">
        <f t="shared" ref="S126:S136" si="68">E126*D126*L126*0.000001</f>
        <v>0</v>
      </c>
      <c r="T126" s="763">
        <f t="shared" ref="T126:T136" si="69">F126*Q126</f>
        <v>0</v>
      </c>
      <c r="U126" s="762">
        <f t="shared" ref="U126:U136" si="70">Q126*1</f>
        <v>0</v>
      </c>
      <c r="V126" s="732">
        <f t="shared" ref="V126:V136" si="71">R126*25</f>
        <v>0</v>
      </c>
      <c r="W126" s="730">
        <f t="shared" ref="W126:W136" si="72">S126*298</f>
        <v>0</v>
      </c>
      <c r="X126" s="761">
        <f t="shared" ref="X126:X136" si="73">SUM(U126:W126)</f>
        <v>0</v>
      </c>
      <c r="Y126" s="12"/>
      <c r="Z126" s="12"/>
      <c r="AA126" s="10"/>
      <c r="AB126" s="10"/>
      <c r="AC126" s="10"/>
      <c r="AD126" s="10"/>
      <c r="AE126" s="10"/>
    </row>
    <row r="127" spans="1:78" x14ac:dyDescent="0.25">
      <c r="A127" s="771"/>
      <c r="B127" s="442"/>
      <c r="C127" s="772"/>
      <c r="D127" s="861"/>
      <c r="E127" s="614"/>
      <c r="F127" s="861"/>
      <c r="G127" s="726" t="s">
        <v>510</v>
      </c>
      <c r="H127" s="727" t="s">
        <v>510</v>
      </c>
      <c r="I127" s="728" t="s">
        <v>510</v>
      </c>
      <c r="J127" s="780"/>
      <c r="K127" s="780"/>
      <c r="L127" s="781"/>
      <c r="M127" s="447"/>
      <c r="N127" s="447"/>
      <c r="O127" s="447"/>
      <c r="P127" s="12"/>
      <c r="Q127" s="725">
        <f t="shared" ref="Q127:Q131" si="74">E127*D127*J127*0.001</f>
        <v>0</v>
      </c>
      <c r="R127" s="729">
        <f t="shared" ref="R127:R131" si="75">E127*D127*K127*0.000001</f>
        <v>0</v>
      </c>
      <c r="S127" s="760">
        <f t="shared" ref="S127:S131" si="76">E127*D127*L127*0.000001</f>
        <v>0</v>
      </c>
      <c r="T127" s="763">
        <f t="shared" ref="T127:T131" si="77">F127*Q127</f>
        <v>0</v>
      </c>
      <c r="U127" s="762">
        <f t="shared" ref="U127:U131" si="78">Q127*1</f>
        <v>0</v>
      </c>
      <c r="V127" s="732">
        <f t="shared" ref="V127:V131" si="79">R127*25</f>
        <v>0</v>
      </c>
      <c r="W127" s="730">
        <f t="shared" ref="W127:W131" si="80">S127*298</f>
        <v>0</v>
      </c>
      <c r="X127" s="761">
        <f t="shared" ref="X127:X131" si="81">SUM(U127:W127)</f>
        <v>0</v>
      </c>
      <c r="Y127" s="12"/>
      <c r="Z127" s="12"/>
      <c r="AA127" s="10"/>
      <c r="AB127" s="10"/>
      <c r="AC127" s="10"/>
      <c r="AD127" s="10"/>
      <c r="AE127" s="10"/>
    </row>
    <row r="128" spans="1:78" x14ac:dyDescent="0.25">
      <c r="A128" s="771"/>
      <c r="B128" s="442"/>
      <c r="C128" s="772"/>
      <c r="D128" s="861"/>
      <c r="E128" s="614"/>
      <c r="F128" s="861"/>
      <c r="G128" s="726" t="s">
        <v>510</v>
      </c>
      <c r="H128" s="727" t="s">
        <v>510</v>
      </c>
      <c r="I128" s="728" t="s">
        <v>510</v>
      </c>
      <c r="J128" s="780"/>
      <c r="K128" s="780"/>
      <c r="L128" s="781"/>
      <c r="M128" s="447"/>
      <c r="N128" s="447"/>
      <c r="O128" s="447"/>
      <c r="P128" s="12"/>
      <c r="Q128" s="725">
        <f t="shared" si="74"/>
        <v>0</v>
      </c>
      <c r="R128" s="729">
        <f t="shared" si="75"/>
        <v>0</v>
      </c>
      <c r="S128" s="760">
        <f t="shared" si="76"/>
        <v>0</v>
      </c>
      <c r="T128" s="763">
        <f t="shared" si="77"/>
        <v>0</v>
      </c>
      <c r="U128" s="762">
        <f t="shared" si="78"/>
        <v>0</v>
      </c>
      <c r="V128" s="732">
        <f t="shared" si="79"/>
        <v>0</v>
      </c>
      <c r="W128" s="730">
        <f t="shared" si="80"/>
        <v>0</v>
      </c>
      <c r="X128" s="761">
        <f t="shared" si="81"/>
        <v>0</v>
      </c>
      <c r="Y128" s="12"/>
      <c r="Z128" s="12"/>
      <c r="AA128" s="10"/>
      <c r="AB128" s="10"/>
      <c r="AC128" s="10"/>
      <c r="AD128" s="10"/>
      <c r="AE128" s="10"/>
    </row>
    <row r="129" spans="1:65" x14ac:dyDescent="0.25">
      <c r="A129" s="771"/>
      <c r="B129" s="442"/>
      <c r="C129" s="772"/>
      <c r="D129" s="861"/>
      <c r="E129" s="614"/>
      <c r="F129" s="861"/>
      <c r="G129" s="726" t="s">
        <v>510</v>
      </c>
      <c r="H129" s="727" t="s">
        <v>510</v>
      </c>
      <c r="I129" s="728" t="s">
        <v>510</v>
      </c>
      <c r="J129" s="780"/>
      <c r="K129" s="780"/>
      <c r="L129" s="781"/>
      <c r="M129" s="447"/>
      <c r="N129" s="447"/>
      <c r="O129" s="447"/>
      <c r="P129" s="12"/>
      <c r="Q129" s="725">
        <f t="shared" si="74"/>
        <v>0</v>
      </c>
      <c r="R129" s="729">
        <f t="shared" si="75"/>
        <v>0</v>
      </c>
      <c r="S129" s="760">
        <f t="shared" si="76"/>
        <v>0</v>
      </c>
      <c r="T129" s="763">
        <f t="shared" si="77"/>
        <v>0</v>
      </c>
      <c r="U129" s="762">
        <f t="shared" si="78"/>
        <v>0</v>
      </c>
      <c r="V129" s="732">
        <f t="shared" si="79"/>
        <v>0</v>
      </c>
      <c r="W129" s="730">
        <f t="shared" si="80"/>
        <v>0</v>
      </c>
      <c r="X129" s="761">
        <f t="shared" si="81"/>
        <v>0</v>
      </c>
      <c r="Y129" s="12"/>
      <c r="Z129" s="12"/>
      <c r="AA129" s="10"/>
      <c r="AB129" s="10"/>
      <c r="AC129" s="10"/>
      <c r="AD129" s="10"/>
      <c r="AE129" s="10"/>
    </row>
    <row r="130" spans="1:65" x14ac:dyDescent="0.25">
      <c r="A130" s="771"/>
      <c r="B130" s="442"/>
      <c r="C130" s="772"/>
      <c r="D130" s="861"/>
      <c r="E130" s="614"/>
      <c r="F130" s="861"/>
      <c r="G130" s="726" t="s">
        <v>510</v>
      </c>
      <c r="H130" s="727" t="s">
        <v>510</v>
      </c>
      <c r="I130" s="728" t="s">
        <v>510</v>
      </c>
      <c r="J130" s="780"/>
      <c r="K130" s="780"/>
      <c r="L130" s="781"/>
      <c r="M130" s="447"/>
      <c r="N130" s="447"/>
      <c r="O130" s="447"/>
      <c r="P130" s="12"/>
      <c r="Q130" s="725">
        <f t="shared" si="74"/>
        <v>0</v>
      </c>
      <c r="R130" s="729">
        <f t="shared" si="75"/>
        <v>0</v>
      </c>
      <c r="S130" s="760">
        <f t="shared" si="76"/>
        <v>0</v>
      </c>
      <c r="T130" s="763">
        <f t="shared" si="77"/>
        <v>0</v>
      </c>
      <c r="U130" s="762">
        <f t="shared" si="78"/>
        <v>0</v>
      </c>
      <c r="V130" s="732">
        <f t="shared" si="79"/>
        <v>0</v>
      </c>
      <c r="W130" s="730">
        <f t="shared" si="80"/>
        <v>0</v>
      </c>
      <c r="X130" s="761">
        <f t="shared" si="81"/>
        <v>0</v>
      </c>
      <c r="Y130" s="12"/>
      <c r="Z130" s="12"/>
      <c r="AA130" s="10"/>
      <c r="AB130" s="10"/>
      <c r="AC130" s="10"/>
      <c r="AD130" s="10"/>
      <c r="AE130" s="10"/>
    </row>
    <row r="131" spans="1:65" x14ac:dyDescent="0.25">
      <c r="A131" s="771"/>
      <c r="B131" s="442"/>
      <c r="C131" s="772"/>
      <c r="D131" s="861"/>
      <c r="E131" s="614"/>
      <c r="F131" s="861"/>
      <c r="G131" s="726" t="s">
        <v>510</v>
      </c>
      <c r="H131" s="727" t="s">
        <v>510</v>
      </c>
      <c r="I131" s="728" t="s">
        <v>510</v>
      </c>
      <c r="J131" s="780"/>
      <c r="K131" s="780"/>
      <c r="L131" s="781"/>
      <c r="M131" s="447"/>
      <c r="N131" s="447"/>
      <c r="O131" s="447"/>
      <c r="P131" s="12"/>
      <c r="Q131" s="725">
        <f t="shared" si="74"/>
        <v>0</v>
      </c>
      <c r="R131" s="729">
        <f t="shared" si="75"/>
        <v>0</v>
      </c>
      <c r="S131" s="760">
        <f t="shared" si="76"/>
        <v>0</v>
      </c>
      <c r="T131" s="763">
        <f t="shared" si="77"/>
        <v>0</v>
      </c>
      <c r="U131" s="762">
        <f t="shared" si="78"/>
        <v>0</v>
      </c>
      <c r="V131" s="732">
        <f t="shared" si="79"/>
        <v>0</v>
      </c>
      <c r="W131" s="730">
        <f t="shared" si="80"/>
        <v>0</v>
      </c>
      <c r="X131" s="761">
        <f t="shared" si="81"/>
        <v>0</v>
      </c>
      <c r="Y131" s="12"/>
      <c r="Z131" s="12"/>
      <c r="AA131" s="10"/>
      <c r="AB131" s="10"/>
      <c r="AC131" s="10"/>
      <c r="AD131" s="10"/>
      <c r="AE131" s="10"/>
    </row>
    <row r="132" spans="1:65" x14ac:dyDescent="0.25">
      <c r="A132" s="771"/>
      <c r="B132" s="442"/>
      <c r="C132" s="772"/>
      <c r="D132" s="861"/>
      <c r="E132" s="614"/>
      <c r="F132" s="861"/>
      <c r="G132" s="726" t="s">
        <v>510</v>
      </c>
      <c r="H132" s="727" t="s">
        <v>510</v>
      </c>
      <c r="I132" s="728" t="s">
        <v>510</v>
      </c>
      <c r="J132" s="780"/>
      <c r="K132" s="780"/>
      <c r="L132" s="781"/>
      <c r="M132" s="447"/>
      <c r="N132" s="447"/>
      <c r="O132" s="447"/>
      <c r="P132" s="12"/>
      <c r="Q132" s="725">
        <f t="shared" si="66"/>
        <v>0</v>
      </c>
      <c r="R132" s="729">
        <f t="shared" si="67"/>
        <v>0</v>
      </c>
      <c r="S132" s="760">
        <f t="shared" si="68"/>
        <v>0</v>
      </c>
      <c r="T132" s="763">
        <f t="shared" si="69"/>
        <v>0</v>
      </c>
      <c r="U132" s="762">
        <f t="shared" si="70"/>
        <v>0</v>
      </c>
      <c r="V132" s="732">
        <f t="shared" si="71"/>
        <v>0</v>
      </c>
      <c r="W132" s="730">
        <f t="shared" si="72"/>
        <v>0</v>
      </c>
      <c r="X132" s="761">
        <f t="shared" si="73"/>
        <v>0</v>
      </c>
      <c r="Y132" s="12"/>
      <c r="Z132" s="12"/>
      <c r="AA132" s="10"/>
      <c r="AB132" s="10"/>
      <c r="AC132" s="10"/>
      <c r="AD132" s="10"/>
      <c r="AE132" s="10"/>
    </row>
    <row r="133" spans="1:65" x14ac:dyDescent="0.25">
      <c r="A133" s="771"/>
      <c r="B133" s="442"/>
      <c r="C133" s="772"/>
      <c r="D133" s="861"/>
      <c r="E133" s="614"/>
      <c r="F133" s="861"/>
      <c r="G133" s="726" t="s">
        <v>510</v>
      </c>
      <c r="H133" s="727" t="s">
        <v>510</v>
      </c>
      <c r="I133" s="728" t="s">
        <v>510</v>
      </c>
      <c r="J133" s="780"/>
      <c r="K133" s="780"/>
      <c r="L133" s="781"/>
      <c r="M133" s="447"/>
      <c r="N133" s="447"/>
      <c r="O133" s="447"/>
      <c r="P133" s="12"/>
      <c r="Q133" s="725">
        <f t="shared" si="66"/>
        <v>0</v>
      </c>
      <c r="R133" s="729">
        <f t="shared" si="67"/>
        <v>0</v>
      </c>
      <c r="S133" s="760">
        <f t="shared" si="68"/>
        <v>0</v>
      </c>
      <c r="T133" s="763">
        <f t="shared" si="69"/>
        <v>0</v>
      </c>
      <c r="U133" s="762">
        <f t="shared" si="70"/>
        <v>0</v>
      </c>
      <c r="V133" s="732">
        <f t="shared" si="71"/>
        <v>0</v>
      </c>
      <c r="W133" s="730">
        <f t="shared" si="72"/>
        <v>0</v>
      </c>
      <c r="X133" s="761">
        <f t="shared" si="73"/>
        <v>0</v>
      </c>
      <c r="Y133" s="12"/>
      <c r="Z133" s="12"/>
      <c r="AA133" s="10"/>
      <c r="AB133" s="10"/>
      <c r="AC133" s="10"/>
      <c r="AD133" s="10"/>
      <c r="AE133" s="10"/>
    </row>
    <row r="134" spans="1:65" x14ac:dyDescent="0.25">
      <c r="A134" s="771"/>
      <c r="B134" s="442"/>
      <c r="C134" s="772"/>
      <c r="D134" s="861"/>
      <c r="E134" s="614"/>
      <c r="F134" s="861"/>
      <c r="G134" s="726" t="s">
        <v>510</v>
      </c>
      <c r="H134" s="727" t="s">
        <v>510</v>
      </c>
      <c r="I134" s="728" t="s">
        <v>510</v>
      </c>
      <c r="J134" s="780"/>
      <c r="K134" s="780"/>
      <c r="L134" s="781"/>
      <c r="M134" s="447"/>
      <c r="N134" s="447"/>
      <c r="O134" s="447"/>
      <c r="P134" s="12"/>
      <c r="Q134" s="725">
        <f t="shared" si="66"/>
        <v>0</v>
      </c>
      <c r="R134" s="729">
        <f t="shared" si="67"/>
        <v>0</v>
      </c>
      <c r="S134" s="760">
        <f t="shared" si="68"/>
        <v>0</v>
      </c>
      <c r="T134" s="763">
        <f t="shared" si="69"/>
        <v>0</v>
      </c>
      <c r="U134" s="762">
        <f t="shared" si="70"/>
        <v>0</v>
      </c>
      <c r="V134" s="732">
        <f t="shared" si="71"/>
        <v>0</v>
      </c>
      <c r="W134" s="730">
        <f t="shared" si="72"/>
        <v>0</v>
      </c>
      <c r="X134" s="761">
        <f t="shared" si="73"/>
        <v>0</v>
      </c>
      <c r="Y134" s="12"/>
      <c r="Z134" s="12"/>
      <c r="AA134" s="10"/>
      <c r="AB134" s="10"/>
      <c r="AC134" s="10"/>
      <c r="AD134" s="10"/>
      <c r="AE134" s="10"/>
    </row>
    <row r="135" spans="1:65" x14ac:dyDescent="0.25">
      <c r="A135" s="771"/>
      <c r="B135" s="442"/>
      <c r="C135" s="772"/>
      <c r="D135" s="861"/>
      <c r="E135" s="614"/>
      <c r="F135" s="861"/>
      <c r="G135" s="726" t="s">
        <v>510</v>
      </c>
      <c r="H135" s="727" t="s">
        <v>510</v>
      </c>
      <c r="I135" s="728" t="s">
        <v>510</v>
      </c>
      <c r="J135" s="780"/>
      <c r="K135" s="780"/>
      <c r="L135" s="781"/>
      <c r="M135" s="447"/>
      <c r="N135" s="447"/>
      <c r="O135" s="447"/>
      <c r="P135" s="12"/>
      <c r="Q135" s="725">
        <f t="shared" si="66"/>
        <v>0</v>
      </c>
      <c r="R135" s="729">
        <f t="shared" si="67"/>
        <v>0</v>
      </c>
      <c r="S135" s="760">
        <f t="shared" si="68"/>
        <v>0</v>
      </c>
      <c r="T135" s="763">
        <f t="shared" si="69"/>
        <v>0</v>
      </c>
      <c r="U135" s="762">
        <f t="shared" si="70"/>
        <v>0</v>
      </c>
      <c r="V135" s="732">
        <f t="shared" si="71"/>
        <v>0</v>
      </c>
      <c r="W135" s="730">
        <f t="shared" si="72"/>
        <v>0</v>
      </c>
      <c r="X135" s="761">
        <f t="shared" si="73"/>
        <v>0</v>
      </c>
      <c r="Y135" s="12"/>
      <c r="Z135" s="12"/>
      <c r="AA135" s="10"/>
      <c r="AB135" s="10"/>
      <c r="AC135" s="10"/>
      <c r="AD135" s="10"/>
      <c r="AE135" s="10"/>
    </row>
    <row r="136" spans="1:65" x14ac:dyDescent="0.25">
      <c r="A136" s="771"/>
      <c r="B136" s="442"/>
      <c r="C136" s="772"/>
      <c r="D136" s="861"/>
      <c r="E136" s="614"/>
      <c r="F136" s="861"/>
      <c r="G136" s="726" t="s">
        <v>510</v>
      </c>
      <c r="H136" s="727" t="s">
        <v>510</v>
      </c>
      <c r="I136" s="728" t="s">
        <v>510</v>
      </c>
      <c r="J136" s="780"/>
      <c r="K136" s="780"/>
      <c r="L136" s="781"/>
      <c r="M136" s="447"/>
      <c r="N136" s="447"/>
      <c r="O136" s="447"/>
      <c r="P136" s="12"/>
      <c r="Q136" s="725">
        <f t="shared" si="66"/>
        <v>0</v>
      </c>
      <c r="R136" s="729">
        <f t="shared" si="67"/>
        <v>0</v>
      </c>
      <c r="S136" s="760">
        <f t="shared" si="68"/>
        <v>0</v>
      </c>
      <c r="T136" s="763">
        <f t="shared" si="69"/>
        <v>0</v>
      </c>
      <c r="U136" s="762">
        <f t="shared" si="70"/>
        <v>0</v>
      </c>
      <c r="V136" s="732">
        <f t="shared" si="71"/>
        <v>0</v>
      </c>
      <c r="W136" s="730">
        <f t="shared" si="72"/>
        <v>0</v>
      </c>
      <c r="X136" s="761">
        <f t="shared" si="73"/>
        <v>0</v>
      </c>
      <c r="Y136" s="12"/>
      <c r="Z136" s="12"/>
      <c r="AA136" s="10"/>
      <c r="AB136" s="10"/>
      <c r="AC136" s="10"/>
      <c r="AD136" s="10"/>
      <c r="AE136" s="10"/>
    </row>
    <row r="137" spans="1:65" x14ac:dyDescent="0.25">
      <c r="A137" s="771"/>
      <c r="B137" s="442"/>
      <c r="C137" s="772"/>
      <c r="D137" s="861"/>
      <c r="E137" s="614"/>
      <c r="F137" s="861"/>
      <c r="G137" s="726" t="s">
        <v>510</v>
      </c>
      <c r="H137" s="727" t="s">
        <v>510</v>
      </c>
      <c r="I137" s="728" t="s">
        <v>510</v>
      </c>
      <c r="J137" s="780"/>
      <c r="K137" s="780"/>
      <c r="L137" s="781"/>
      <c r="M137" s="447"/>
      <c r="N137" s="447"/>
      <c r="O137" s="447"/>
      <c r="P137" s="12"/>
      <c r="Q137" s="725">
        <f t="shared" si="59"/>
        <v>0</v>
      </c>
      <c r="R137" s="729">
        <f t="shared" si="64"/>
        <v>0</v>
      </c>
      <c r="S137" s="760">
        <f t="shared" si="65"/>
        <v>0</v>
      </c>
      <c r="T137" s="763">
        <f t="shared" si="60"/>
        <v>0</v>
      </c>
      <c r="U137" s="762">
        <f t="shared" si="61"/>
        <v>0</v>
      </c>
      <c r="V137" s="732">
        <f t="shared" si="62"/>
        <v>0</v>
      </c>
      <c r="W137" s="730">
        <f t="shared" si="58"/>
        <v>0</v>
      </c>
      <c r="X137" s="761">
        <f t="shared" si="63"/>
        <v>0</v>
      </c>
      <c r="Y137" s="12"/>
      <c r="Z137" s="12"/>
      <c r="AA137" s="10"/>
      <c r="AB137" s="10"/>
      <c r="AC137" s="10"/>
      <c r="AD137" s="10"/>
      <c r="AE137" s="10"/>
    </row>
    <row r="138" spans="1:65" x14ac:dyDescent="0.25">
      <c r="A138" s="771"/>
      <c r="B138" s="442"/>
      <c r="C138" s="772"/>
      <c r="D138" s="861"/>
      <c r="E138" s="614"/>
      <c r="F138" s="861"/>
      <c r="G138" s="726" t="s">
        <v>510</v>
      </c>
      <c r="H138" s="727" t="s">
        <v>510</v>
      </c>
      <c r="I138" s="728" t="s">
        <v>510</v>
      </c>
      <c r="J138" s="780"/>
      <c r="K138" s="780"/>
      <c r="L138" s="781"/>
      <c r="M138" s="447"/>
      <c r="N138" s="447"/>
      <c r="O138" s="447"/>
      <c r="P138" s="12"/>
      <c r="Q138" s="725">
        <f t="shared" si="59"/>
        <v>0</v>
      </c>
      <c r="R138" s="729">
        <f t="shared" si="64"/>
        <v>0</v>
      </c>
      <c r="S138" s="760">
        <f t="shared" si="65"/>
        <v>0</v>
      </c>
      <c r="T138" s="763">
        <f t="shared" si="60"/>
        <v>0</v>
      </c>
      <c r="U138" s="762">
        <f t="shared" si="61"/>
        <v>0</v>
      </c>
      <c r="V138" s="732">
        <f t="shared" si="62"/>
        <v>0</v>
      </c>
      <c r="W138" s="730">
        <f t="shared" si="58"/>
        <v>0</v>
      </c>
      <c r="X138" s="761">
        <f t="shared" si="63"/>
        <v>0</v>
      </c>
      <c r="Y138" s="12"/>
      <c r="Z138" s="12"/>
      <c r="AA138" s="10"/>
      <c r="AB138" s="10"/>
      <c r="AC138" s="10"/>
      <c r="AD138" s="10"/>
      <c r="AE138" s="10"/>
    </row>
    <row r="139" spans="1:65" ht="16.5" customHeight="1" x14ac:dyDescent="0.25">
      <c r="A139" s="771"/>
      <c r="B139" s="442"/>
      <c r="C139" s="772"/>
      <c r="D139" s="861"/>
      <c r="E139" s="614"/>
      <c r="F139" s="861"/>
      <c r="G139" s="726" t="s">
        <v>510</v>
      </c>
      <c r="H139" s="727" t="s">
        <v>510</v>
      </c>
      <c r="I139" s="728" t="s">
        <v>510</v>
      </c>
      <c r="J139" s="782"/>
      <c r="K139" s="862"/>
      <c r="L139" s="783"/>
      <c r="M139" s="447"/>
      <c r="N139" s="447"/>
      <c r="O139" s="447"/>
      <c r="P139" s="12"/>
      <c r="Q139" s="725">
        <f t="shared" si="59"/>
        <v>0</v>
      </c>
      <c r="R139" s="729">
        <f t="shared" si="64"/>
        <v>0</v>
      </c>
      <c r="S139" s="760">
        <f t="shared" si="65"/>
        <v>0</v>
      </c>
      <c r="T139" s="763">
        <f t="shared" si="60"/>
        <v>0</v>
      </c>
      <c r="U139" s="762">
        <f t="shared" si="61"/>
        <v>0</v>
      </c>
      <c r="V139" s="732">
        <f t="shared" si="62"/>
        <v>0</v>
      </c>
      <c r="W139" s="730">
        <f t="shared" si="58"/>
        <v>0</v>
      </c>
      <c r="X139" s="761">
        <f t="shared" si="63"/>
        <v>0</v>
      </c>
      <c r="Y139" s="12"/>
      <c r="Z139" s="12"/>
      <c r="AA139" s="10"/>
      <c r="AB139" s="10"/>
      <c r="AC139" s="10"/>
      <c r="AD139" s="10"/>
      <c r="AE139" s="10"/>
    </row>
    <row r="140" spans="1:65" ht="17.25" thickBot="1" x14ac:dyDescent="0.3">
      <c r="A140" s="784"/>
      <c r="B140" s="785"/>
      <c r="C140" s="786"/>
      <c r="D140" s="863"/>
      <c r="E140" s="864"/>
      <c r="F140" s="863"/>
      <c r="G140" s="791" t="s">
        <v>510</v>
      </c>
      <c r="H140" s="792" t="s">
        <v>510</v>
      </c>
      <c r="I140" s="793" t="s">
        <v>510</v>
      </c>
      <c r="J140" s="794"/>
      <c r="K140" s="865"/>
      <c r="L140" s="795"/>
      <c r="M140" s="447"/>
      <c r="N140" s="447"/>
      <c r="O140" s="447"/>
      <c r="P140" s="12"/>
      <c r="Q140" s="725">
        <f>E140*D140*J140*0.001</f>
        <v>0</v>
      </c>
      <c r="R140" s="729">
        <f>E140*D140*K140*0.000001</f>
        <v>0</v>
      </c>
      <c r="S140" s="760">
        <f>E140*D140*L140*0.000001</f>
        <v>0</v>
      </c>
      <c r="T140" s="797">
        <f>F140*Q140</f>
        <v>0</v>
      </c>
      <c r="U140" s="796">
        <f>Q140*1</f>
        <v>0</v>
      </c>
      <c r="V140" s="735">
        <f>R140*25</f>
        <v>0</v>
      </c>
      <c r="W140" s="730">
        <f t="shared" si="58"/>
        <v>0</v>
      </c>
      <c r="X140" s="799">
        <f>SUM(U140:W140)</f>
        <v>0</v>
      </c>
      <c r="Y140" s="12"/>
      <c r="Z140" s="12"/>
      <c r="AA140" s="10"/>
      <c r="AB140" s="10"/>
      <c r="AC140" s="10"/>
      <c r="AD140" s="10"/>
      <c r="AE140" s="10"/>
    </row>
    <row r="141" spans="1:65" ht="15" customHeight="1" thickBot="1" x14ac:dyDescent="0.3">
      <c r="A141" s="447"/>
      <c r="B141" s="447"/>
      <c r="C141" s="447"/>
      <c r="D141" s="447"/>
      <c r="E141" s="447"/>
      <c r="F141" s="447"/>
      <c r="G141" s="447"/>
      <c r="H141" s="447"/>
      <c r="I141" s="447"/>
      <c r="J141" s="447"/>
      <c r="K141" s="447"/>
      <c r="L141" s="447"/>
      <c r="M141" s="447"/>
      <c r="N141" s="447"/>
      <c r="O141" s="447"/>
      <c r="P141" s="846" t="s">
        <v>85</v>
      </c>
      <c r="Q141" s="541">
        <f t="shared" ref="Q141:X141" si="82">SUM(Q121:Q140)</f>
        <v>0</v>
      </c>
      <c r="R141" s="738">
        <f t="shared" si="82"/>
        <v>0</v>
      </c>
      <c r="S141" s="738">
        <f t="shared" si="82"/>
        <v>0</v>
      </c>
      <c r="T141" s="738">
        <f t="shared" si="82"/>
        <v>0</v>
      </c>
      <c r="U141" s="738">
        <f t="shared" si="82"/>
        <v>0</v>
      </c>
      <c r="V141" s="738">
        <f t="shared" si="82"/>
        <v>0</v>
      </c>
      <c r="W141" s="738">
        <f t="shared" si="82"/>
        <v>0</v>
      </c>
      <c r="X141" s="738">
        <f t="shared" si="82"/>
        <v>0</v>
      </c>
      <c r="Y141" s="12"/>
      <c r="Z141" s="12"/>
      <c r="AA141" s="10"/>
      <c r="AB141" s="10"/>
      <c r="AC141" s="10"/>
      <c r="AD141" s="10"/>
      <c r="AE141" s="10"/>
    </row>
    <row r="142" spans="1:65" ht="15" customHeight="1" thickBot="1" x14ac:dyDescent="0.3">
      <c r="A142" s="447"/>
      <c r="B142" s="447"/>
      <c r="C142" s="447"/>
      <c r="D142" s="447"/>
      <c r="E142" s="447"/>
      <c r="F142" s="447"/>
      <c r="G142" s="447"/>
      <c r="H142" s="447"/>
      <c r="I142" s="447"/>
      <c r="J142" s="447"/>
      <c r="K142" s="447"/>
      <c r="L142" s="447"/>
      <c r="M142" s="447"/>
      <c r="N142" s="447"/>
      <c r="O142" s="447"/>
      <c r="P142" s="846"/>
      <c r="Q142" s="804"/>
      <c r="R142" s="804"/>
      <c r="S142" s="804"/>
      <c r="T142" s="804"/>
      <c r="U142" s="804"/>
      <c r="V142" s="804"/>
      <c r="W142" s="804"/>
      <c r="X142" s="804"/>
      <c r="Y142" s="12"/>
      <c r="Z142" s="12"/>
      <c r="AA142" s="10"/>
      <c r="AB142" s="10"/>
      <c r="AC142" s="10"/>
      <c r="AD142" s="10"/>
      <c r="AE142" s="10"/>
    </row>
    <row r="143" spans="1:65" ht="17.25" thickBot="1" x14ac:dyDescent="0.3">
      <c r="A143" s="866" t="s">
        <v>223</v>
      </c>
      <c r="B143" s="447"/>
      <c r="C143" s="447"/>
      <c r="D143" s="447"/>
      <c r="E143" s="447"/>
      <c r="F143" s="447"/>
      <c r="G143" s="447"/>
      <c r="H143" s="447"/>
      <c r="I143" s="447"/>
      <c r="J143" s="447"/>
      <c r="K143" s="447"/>
      <c r="L143" s="447"/>
      <c r="M143" s="447"/>
      <c r="N143" s="447"/>
      <c r="O143" s="447"/>
      <c r="P143" s="12"/>
      <c r="Q143" s="739"/>
      <c r="R143" s="739"/>
      <c r="S143" s="739"/>
      <c r="T143" s="739"/>
      <c r="U143" s="739"/>
      <c r="V143" s="739"/>
      <c r="W143" s="739"/>
      <c r="X143" s="739"/>
      <c r="Y143" s="12"/>
      <c r="Z143" s="12"/>
      <c r="AA143" s="10"/>
      <c r="AB143" s="10"/>
      <c r="AC143" s="10"/>
      <c r="AD143" s="10"/>
      <c r="AE143" s="10"/>
    </row>
    <row r="144" spans="1:65" s="109" customFormat="1" ht="17.25" thickBot="1" x14ac:dyDescent="0.3">
      <c r="A144" s="1079" t="s">
        <v>452</v>
      </c>
      <c r="B144" s="1080"/>
      <c r="C144" s="1080"/>
      <c r="D144" s="1080"/>
      <c r="E144" s="1079" t="s">
        <v>448</v>
      </c>
      <c r="F144" s="1080"/>
      <c r="G144" s="1081"/>
      <c r="H144" s="1080" t="s">
        <v>453</v>
      </c>
      <c r="I144" s="1080"/>
      <c r="J144" s="1081"/>
      <c r="K144" s="867"/>
      <c r="L144" s="867"/>
      <c r="M144" s="867"/>
      <c r="N144" s="867"/>
      <c r="O144" s="867"/>
      <c r="P144" s="868"/>
      <c r="Q144" s="1057" t="s">
        <v>71</v>
      </c>
      <c r="R144" s="1058"/>
      <c r="S144" s="1059"/>
      <c r="T144" s="869"/>
      <c r="U144" s="1086" t="s">
        <v>50</v>
      </c>
      <c r="V144" s="1087"/>
      <c r="W144" s="1087"/>
      <c r="X144" s="1088"/>
      <c r="Y144" s="10"/>
      <c r="Z144" s="10"/>
      <c r="AA144" s="10"/>
      <c r="AB144" s="10"/>
      <c r="AC144" s="10"/>
      <c r="AD144" s="10"/>
      <c r="AE144" s="10"/>
      <c r="AF144" s="105"/>
      <c r="AG144" s="105"/>
      <c r="AH144" s="105"/>
      <c r="AI144" s="105"/>
      <c r="AJ144" s="105"/>
      <c r="AK144" s="105"/>
      <c r="AL144" s="105"/>
      <c r="AM144" s="105"/>
      <c r="AN144" s="105"/>
      <c r="AO144" s="105"/>
      <c r="AP144" s="105"/>
      <c r="AQ144" s="105"/>
      <c r="AR144" s="105"/>
      <c r="AS144" s="105"/>
      <c r="AT144" s="105"/>
      <c r="AU144" s="105"/>
      <c r="AV144" s="715"/>
      <c r="AW144" s="715"/>
      <c r="AX144" s="715"/>
      <c r="AY144" s="715"/>
      <c r="AZ144" s="715"/>
      <c r="BA144" s="715"/>
      <c r="BB144" s="715"/>
      <c r="BC144" s="715"/>
      <c r="BD144" s="715"/>
      <c r="BE144" s="715"/>
      <c r="BF144" s="715"/>
      <c r="BG144" s="715"/>
      <c r="BH144" s="715"/>
      <c r="BI144" s="715"/>
      <c r="BJ144" s="715"/>
      <c r="BK144" s="715"/>
      <c r="BL144" s="715"/>
      <c r="BM144" s="715"/>
    </row>
    <row r="145" spans="1:31" x14ac:dyDescent="0.25">
      <c r="A145" s="870"/>
      <c r="B145" s="871"/>
      <c r="C145" s="872" t="s">
        <v>171</v>
      </c>
      <c r="D145" s="873"/>
      <c r="E145" s="874"/>
      <c r="F145" s="875"/>
      <c r="G145" s="876"/>
      <c r="H145" s="749"/>
      <c r="I145" s="749"/>
      <c r="J145" s="750"/>
      <c r="K145" s="877"/>
      <c r="L145" s="877"/>
      <c r="M145" s="877"/>
      <c r="N145" s="877"/>
      <c r="O145" s="877"/>
      <c r="P145" s="818"/>
      <c r="Q145" s="878"/>
      <c r="R145" s="879"/>
      <c r="S145" s="880"/>
      <c r="T145" s="739"/>
      <c r="U145" s="878"/>
      <c r="V145" s="881"/>
      <c r="W145" s="882"/>
      <c r="X145" s="883"/>
      <c r="Y145" s="12"/>
      <c r="Z145" s="12"/>
      <c r="AA145" s="10"/>
      <c r="AB145" s="10"/>
      <c r="AC145" s="10"/>
      <c r="AD145" s="10"/>
      <c r="AE145" s="10"/>
    </row>
    <row r="146" spans="1:31" ht="127.5" customHeight="1" thickBot="1" x14ac:dyDescent="0.3">
      <c r="A146" s="884" t="s">
        <v>9</v>
      </c>
      <c r="B146" s="816" t="s">
        <v>385</v>
      </c>
      <c r="C146" s="885" t="s">
        <v>206</v>
      </c>
      <c r="D146" s="886" t="s">
        <v>55</v>
      </c>
      <c r="E146" s="887" t="s">
        <v>707</v>
      </c>
      <c r="F146" s="749" t="s">
        <v>705</v>
      </c>
      <c r="G146" s="750" t="s">
        <v>706</v>
      </c>
      <c r="H146" s="749" t="s">
        <v>716</v>
      </c>
      <c r="I146" s="749" t="s">
        <v>717</v>
      </c>
      <c r="J146" s="750" t="s">
        <v>718</v>
      </c>
      <c r="K146" s="877"/>
      <c r="L146" s="877"/>
      <c r="M146" s="877"/>
      <c r="N146" s="877"/>
      <c r="O146" s="877"/>
      <c r="P146" s="818"/>
      <c r="Q146" s="718" t="s">
        <v>704</v>
      </c>
      <c r="R146" s="719" t="s">
        <v>705</v>
      </c>
      <c r="S146" s="720" t="s">
        <v>706</v>
      </c>
      <c r="T146" s="739"/>
      <c r="U146" s="718" t="s">
        <v>707</v>
      </c>
      <c r="V146" s="719" t="s">
        <v>705</v>
      </c>
      <c r="W146" s="720" t="s">
        <v>706</v>
      </c>
      <c r="X146" s="724" t="s">
        <v>52</v>
      </c>
      <c r="Y146" s="12"/>
      <c r="Z146" s="12"/>
      <c r="AA146" s="10"/>
      <c r="AB146" s="10"/>
      <c r="AC146" s="10"/>
      <c r="AD146" s="10"/>
      <c r="AE146" s="10"/>
    </row>
    <row r="147" spans="1:31" x14ac:dyDescent="0.25">
      <c r="A147" s="888"/>
      <c r="B147" s="889"/>
      <c r="C147" s="889"/>
      <c r="D147" s="890"/>
      <c r="E147" s="726" t="s">
        <v>510</v>
      </c>
      <c r="F147" s="727" t="s">
        <v>510</v>
      </c>
      <c r="G147" s="728" t="s">
        <v>510</v>
      </c>
      <c r="H147" s="891"/>
      <c r="I147" s="891"/>
      <c r="J147" s="892"/>
      <c r="K147" s="893"/>
      <c r="L147" s="893"/>
      <c r="M147" s="893"/>
      <c r="N147" s="893"/>
      <c r="O147" s="893"/>
      <c r="P147" s="544"/>
      <c r="Q147" s="725">
        <f>C147*D147*H147*0.001</f>
        <v>0</v>
      </c>
      <c r="R147" s="894">
        <f>C147*D147*I147*0.000001</f>
        <v>0</v>
      </c>
      <c r="S147" s="730">
        <f>C147*D147*J147*0.000001</f>
        <v>0</v>
      </c>
      <c r="T147" s="895"/>
      <c r="U147" s="725">
        <f>Q147*1</f>
        <v>0</v>
      </c>
      <c r="V147" s="729">
        <f>R147*25</f>
        <v>0</v>
      </c>
      <c r="W147" s="730">
        <f>S147*298</f>
        <v>0</v>
      </c>
      <c r="X147" s="731">
        <f>SUM(U147:W147)</f>
        <v>0</v>
      </c>
      <c r="Y147" s="12"/>
      <c r="Z147" s="12"/>
      <c r="AA147" s="10"/>
      <c r="AB147" s="10"/>
      <c r="AC147" s="10"/>
      <c r="AD147" s="10"/>
      <c r="AE147" s="10"/>
    </row>
    <row r="148" spans="1:31" x14ac:dyDescent="0.25">
      <c r="A148" s="888"/>
      <c r="B148" s="889"/>
      <c r="C148" s="889"/>
      <c r="D148" s="890"/>
      <c r="E148" s="726" t="s">
        <v>510</v>
      </c>
      <c r="F148" s="727" t="s">
        <v>510</v>
      </c>
      <c r="G148" s="728" t="s">
        <v>510</v>
      </c>
      <c r="H148" s="896"/>
      <c r="I148" s="896"/>
      <c r="J148" s="897"/>
      <c r="K148" s="893"/>
      <c r="L148" s="893"/>
      <c r="M148" s="893"/>
      <c r="N148" s="893"/>
      <c r="O148" s="893"/>
      <c r="P148" s="544"/>
      <c r="Q148" s="725">
        <f t="shared" ref="Q148:Q154" si="83">C148*D148*H148*0.001</f>
        <v>0</v>
      </c>
      <c r="R148" s="894">
        <f t="shared" ref="R148:R153" si="84">C148*D148*I148*0.000001</f>
        <v>0</v>
      </c>
      <c r="S148" s="730">
        <f t="shared" ref="S148:S154" si="85">C148*D148*J148*0.000001</f>
        <v>0</v>
      </c>
      <c r="T148" s="895"/>
      <c r="U148" s="725">
        <f t="shared" ref="U148:U153" si="86">Q148*1</f>
        <v>0</v>
      </c>
      <c r="V148" s="729">
        <f t="shared" ref="V148:V154" si="87">R148*25</f>
        <v>0</v>
      </c>
      <c r="W148" s="730">
        <f t="shared" ref="W148:W165" si="88">S148*298</f>
        <v>0</v>
      </c>
      <c r="X148" s="731">
        <f t="shared" ref="X148:X155" si="89">SUM(U148:W148)</f>
        <v>0</v>
      </c>
      <c r="Y148" s="12"/>
      <c r="Z148" s="12"/>
      <c r="AA148" s="10"/>
      <c r="AB148" s="10"/>
      <c r="AC148" s="10"/>
      <c r="AD148" s="10"/>
      <c r="AE148" s="10"/>
    </row>
    <row r="149" spans="1:31" x14ac:dyDescent="0.25">
      <c r="A149" s="888"/>
      <c r="B149" s="889"/>
      <c r="C149" s="889"/>
      <c r="D149" s="890"/>
      <c r="E149" s="726" t="s">
        <v>510</v>
      </c>
      <c r="F149" s="727" t="s">
        <v>510</v>
      </c>
      <c r="G149" s="728" t="s">
        <v>510</v>
      </c>
      <c r="H149" s="896"/>
      <c r="I149" s="896"/>
      <c r="J149" s="897"/>
      <c r="K149" s="893"/>
      <c r="L149" s="893"/>
      <c r="M149" s="893"/>
      <c r="N149" s="893"/>
      <c r="O149" s="893"/>
      <c r="P149" s="544"/>
      <c r="Q149" s="725">
        <f t="shared" si="83"/>
        <v>0</v>
      </c>
      <c r="R149" s="894">
        <f t="shared" si="84"/>
        <v>0</v>
      </c>
      <c r="S149" s="730">
        <f t="shared" si="85"/>
        <v>0</v>
      </c>
      <c r="T149" s="895"/>
      <c r="U149" s="725">
        <f t="shared" si="86"/>
        <v>0</v>
      </c>
      <c r="V149" s="729">
        <f t="shared" si="87"/>
        <v>0</v>
      </c>
      <c r="W149" s="730">
        <f t="shared" si="88"/>
        <v>0</v>
      </c>
      <c r="X149" s="731">
        <f t="shared" si="89"/>
        <v>0</v>
      </c>
      <c r="Y149" s="12"/>
      <c r="Z149" s="12"/>
      <c r="AA149" s="10"/>
      <c r="AB149" s="10"/>
      <c r="AC149" s="10"/>
      <c r="AD149" s="10"/>
      <c r="AE149" s="10"/>
    </row>
    <row r="150" spans="1:31" x14ac:dyDescent="0.25">
      <c r="A150" s="888"/>
      <c r="B150" s="889"/>
      <c r="C150" s="889"/>
      <c r="D150" s="890"/>
      <c r="E150" s="726" t="s">
        <v>510</v>
      </c>
      <c r="F150" s="727" t="s">
        <v>510</v>
      </c>
      <c r="G150" s="728" t="s">
        <v>510</v>
      </c>
      <c r="H150" s="896"/>
      <c r="I150" s="896"/>
      <c r="J150" s="897"/>
      <c r="K150" s="893"/>
      <c r="L150" s="893"/>
      <c r="M150" s="893"/>
      <c r="N150" s="893"/>
      <c r="O150" s="893"/>
      <c r="P150" s="544"/>
      <c r="Q150" s="725">
        <f t="shared" si="83"/>
        <v>0</v>
      </c>
      <c r="R150" s="894">
        <f t="shared" si="84"/>
        <v>0</v>
      </c>
      <c r="S150" s="730">
        <f t="shared" si="85"/>
        <v>0</v>
      </c>
      <c r="T150" s="895"/>
      <c r="U150" s="725">
        <f t="shared" si="86"/>
        <v>0</v>
      </c>
      <c r="V150" s="729">
        <f t="shared" si="87"/>
        <v>0</v>
      </c>
      <c r="W150" s="730">
        <f t="shared" si="88"/>
        <v>0</v>
      </c>
      <c r="X150" s="731">
        <f t="shared" si="89"/>
        <v>0</v>
      </c>
      <c r="Y150" s="12"/>
      <c r="Z150" s="12"/>
      <c r="AA150" s="10"/>
      <c r="AB150" s="10"/>
      <c r="AC150" s="10"/>
      <c r="AD150" s="10"/>
      <c r="AE150" s="10"/>
    </row>
    <row r="151" spans="1:31" x14ac:dyDescent="0.25">
      <c r="A151" s="888"/>
      <c r="B151" s="889"/>
      <c r="C151" s="889"/>
      <c r="D151" s="890"/>
      <c r="E151" s="726" t="s">
        <v>510</v>
      </c>
      <c r="F151" s="727" t="s">
        <v>510</v>
      </c>
      <c r="G151" s="728" t="s">
        <v>510</v>
      </c>
      <c r="H151" s="896"/>
      <c r="I151" s="896"/>
      <c r="J151" s="897"/>
      <c r="K151" s="893"/>
      <c r="L151" s="893"/>
      <c r="M151" s="893"/>
      <c r="N151" s="893"/>
      <c r="O151" s="893"/>
      <c r="P151" s="544"/>
      <c r="Q151" s="725">
        <f t="shared" si="83"/>
        <v>0</v>
      </c>
      <c r="R151" s="894">
        <f t="shared" si="84"/>
        <v>0</v>
      </c>
      <c r="S151" s="730">
        <f t="shared" si="85"/>
        <v>0</v>
      </c>
      <c r="T151" s="895"/>
      <c r="U151" s="725">
        <f t="shared" si="86"/>
        <v>0</v>
      </c>
      <c r="V151" s="729">
        <f t="shared" si="87"/>
        <v>0</v>
      </c>
      <c r="W151" s="730">
        <f t="shared" si="88"/>
        <v>0</v>
      </c>
      <c r="X151" s="731">
        <f t="shared" si="89"/>
        <v>0</v>
      </c>
      <c r="Y151" s="12"/>
      <c r="Z151" s="12"/>
      <c r="AA151" s="10"/>
      <c r="AB151" s="10"/>
      <c r="AC151" s="10"/>
      <c r="AD151" s="10"/>
      <c r="AE151" s="10"/>
    </row>
    <row r="152" spans="1:31" x14ac:dyDescent="0.25">
      <c r="A152" s="888"/>
      <c r="B152" s="889"/>
      <c r="C152" s="889"/>
      <c r="D152" s="890"/>
      <c r="E152" s="726" t="s">
        <v>510</v>
      </c>
      <c r="F152" s="727" t="s">
        <v>510</v>
      </c>
      <c r="G152" s="728" t="s">
        <v>510</v>
      </c>
      <c r="H152" s="896"/>
      <c r="I152" s="896"/>
      <c r="J152" s="897"/>
      <c r="K152" s="893"/>
      <c r="L152" s="893"/>
      <c r="M152" s="893"/>
      <c r="N152" s="893"/>
      <c r="O152" s="893"/>
      <c r="P152" s="544"/>
      <c r="Q152" s="725">
        <f t="shared" si="83"/>
        <v>0</v>
      </c>
      <c r="R152" s="894">
        <f t="shared" si="84"/>
        <v>0</v>
      </c>
      <c r="S152" s="730">
        <f t="shared" si="85"/>
        <v>0</v>
      </c>
      <c r="T152" s="895"/>
      <c r="U152" s="725">
        <f t="shared" si="86"/>
        <v>0</v>
      </c>
      <c r="V152" s="729">
        <f t="shared" si="87"/>
        <v>0</v>
      </c>
      <c r="W152" s="730">
        <f t="shared" si="88"/>
        <v>0</v>
      </c>
      <c r="X152" s="731">
        <f t="shared" si="89"/>
        <v>0</v>
      </c>
      <c r="Y152" s="12"/>
      <c r="Z152" s="12"/>
      <c r="AA152" s="10"/>
      <c r="AB152" s="10"/>
      <c r="AC152" s="10"/>
      <c r="AD152" s="10"/>
      <c r="AE152" s="10"/>
    </row>
    <row r="153" spans="1:31" x14ac:dyDescent="0.25">
      <c r="A153" s="888"/>
      <c r="B153" s="889"/>
      <c r="C153" s="889"/>
      <c r="D153" s="890"/>
      <c r="E153" s="726" t="s">
        <v>510</v>
      </c>
      <c r="F153" s="727" t="s">
        <v>510</v>
      </c>
      <c r="G153" s="728" t="s">
        <v>510</v>
      </c>
      <c r="H153" s="896"/>
      <c r="I153" s="896"/>
      <c r="J153" s="897"/>
      <c r="K153" s="893"/>
      <c r="L153" s="893"/>
      <c r="M153" s="893"/>
      <c r="N153" s="893"/>
      <c r="O153" s="893"/>
      <c r="P153" s="544"/>
      <c r="Q153" s="725">
        <f t="shared" si="83"/>
        <v>0</v>
      </c>
      <c r="R153" s="894">
        <f t="shared" si="84"/>
        <v>0</v>
      </c>
      <c r="S153" s="730">
        <f t="shared" si="85"/>
        <v>0</v>
      </c>
      <c r="T153" s="895"/>
      <c r="U153" s="725">
        <f t="shared" si="86"/>
        <v>0</v>
      </c>
      <c r="V153" s="729">
        <f t="shared" si="87"/>
        <v>0</v>
      </c>
      <c r="W153" s="730">
        <f t="shared" si="88"/>
        <v>0</v>
      </c>
      <c r="X153" s="731">
        <f t="shared" si="89"/>
        <v>0</v>
      </c>
      <c r="Y153" s="12"/>
      <c r="Z153" s="12"/>
      <c r="AA153" s="10"/>
      <c r="AB153" s="10"/>
      <c r="AC153" s="10"/>
      <c r="AD153" s="10"/>
      <c r="AE153" s="10"/>
    </row>
    <row r="154" spans="1:31" x14ac:dyDescent="0.25">
      <c r="A154" s="888"/>
      <c r="B154" s="889"/>
      <c r="C154" s="889"/>
      <c r="D154" s="890"/>
      <c r="E154" s="726" t="s">
        <v>510</v>
      </c>
      <c r="F154" s="727" t="s">
        <v>510</v>
      </c>
      <c r="G154" s="728" t="s">
        <v>510</v>
      </c>
      <c r="H154" s="896"/>
      <c r="I154" s="896"/>
      <c r="J154" s="897"/>
      <c r="K154" s="893"/>
      <c r="L154" s="893"/>
      <c r="M154" s="893"/>
      <c r="N154" s="893"/>
      <c r="O154" s="893"/>
      <c r="P154" s="544"/>
      <c r="Q154" s="725">
        <f t="shared" si="83"/>
        <v>0</v>
      </c>
      <c r="R154" s="894">
        <f t="shared" ref="R154:R162" si="90">C154*D154*I154*0.000001</f>
        <v>0</v>
      </c>
      <c r="S154" s="730">
        <f t="shared" si="85"/>
        <v>0</v>
      </c>
      <c r="T154" s="895"/>
      <c r="U154" s="725">
        <f t="shared" ref="U154:U162" si="91">Q154*1</f>
        <v>0</v>
      </c>
      <c r="V154" s="729">
        <f t="shared" si="87"/>
        <v>0</v>
      </c>
      <c r="W154" s="730">
        <f t="shared" si="88"/>
        <v>0</v>
      </c>
      <c r="X154" s="731">
        <f t="shared" si="89"/>
        <v>0</v>
      </c>
      <c r="Y154" s="12"/>
      <c r="Z154" s="12"/>
      <c r="AA154" s="10"/>
      <c r="AB154" s="10"/>
      <c r="AC154" s="10"/>
      <c r="AD154" s="10"/>
      <c r="AE154" s="10"/>
    </row>
    <row r="155" spans="1:31" x14ac:dyDescent="0.25">
      <c r="A155" s="888"/>
      <c r="B155" s="889"/>
      <c r="C155" s="889"/>
      <c r="D155" s="890"/>
      <c r="E155" s="726" t="s">
        <v>510</v>
      </c>
      <c r="F155" s="727" t="s">
        <v>510</v>
      </c>
      <c r="G155" s="728" t="s">
        <v>510</v>
      </c>
      <c r="H155" s="896"/>
      <c r="I155" s="896"/>
      <c r="J155" s="897"/>
      <c r="K155" s="893"/>
      <c r="L155" s="893"/>
      <c r="M155" s="893"/>
      <c r="N155" s="893"/>
      <c r="O155" s="893"/>
      <c r="P155" s="544"/>
      <c r="Q155" s="725">
        <f t="shared" ref="Q155:Q162" si="92">C155*D155*H155*0.001</f>
        <v>0</v>
      </c>
      <c r="R155" s="894">
        <f t="shared" si="90"/>
        <v>0</v>
      </c>
      <c r="S155" s="730">
        <f t="shared" ref="S155:S162" si="93">C155*D155*J155*0.000001</f>
        <v>0</v>
      </c>
      <c r="T155" s="895"/>
      <c r="U155" s="725">
        <f t="shared" si="91"/>
        <v>0</v>
      </c>
      <c r="V155" s="729">
        <f t="shared" ref="V155:V162" si="94">R155*25</f>
        <v>0</v>
      </c>
      <c r="W155" s="730">
        <f t="shared" si="88"/>
        <v>0</v>
      </c>
      <c r="X155" s="731">
        <f t="shared" si="89"/>
        <v>0</v>
      </c>
      <c r="Y155" s="12"/>
      <c r="Z155" s="12"/>
      <c r="AA155" s="10"/>
      <c r="AB155" s="10"/>
      <c r="AC155" s="10"/>
      <c r="AD155" s="10"/>
      <c r="AE155" s="10"/>
    </row>
    <row r="156" spans="1:31" x14ac:dyDescent="0.25">
      <c r="A156" s="888"/>
      <c r="B156" s="889"/>
      <c r="C156" s="889"/>
      <c r="D156" s="890"/>
      <c r="E156" s="726" t="s">
        <v>510</v>
      </c>
      <c r="F156" s="727" t="s">
        <v>510</v>
      </c>
      <c r="G156" s="728" t="s">
        <v>510</v>
      </c>
      <c r="H156" s="896"/>
      <c r="I156" s="896"/>
      <c r="J156" s="897"/>
      <c r="K156" s="893"/>
      <c r="L156" s="893"/>
      <c r="M156" s="893"/>
      <c r="N156" s="893"/>
      <c r="O156" s="893"/>
      <c r="P156" s="544"/>
      <c r="Q156" s="725">
        <f t="shared" si="92"/>
        <v>0</v>
      </c>
      <c r="R156" s="894">
        <f t="shared" si="90"/>
        <v>0</v>
      </c>
      <c r="S156" s="730">
        <f t="shared" si="93"/>
        <v>0</v>
      </c>
      <c r="T156" s="895"/>
      <c r="U156" s="725">
        <f t="shared" si="91"/>
        <v>0</v>
      </c>
      <c r="V156" s="729">
        <f t="shared" si="94"/>
        <v>0</v>
      </c>
      <c r="W156" s="730">
        <f t="shared" si="88"/>
        <v>0</v>
      </c>
      <c r="X156" s="731">
        <f t="shared" ref="X156:X162" si="95">SUM(U156:W156)</f>
        <v>0</v>
      </c>
      <c r="Y156" s="12"/>
      <c r="Z156" s="12"/>
      <c r="AA156" s="10"/>
      <c r="AB156" s="10"/>
      <c r="AC156" s="10"/>
      <c r="AD156" s="10"/>
      <c r="AE156" s="10"/>
    </row>
    <row r="157" spans="1:31" x14ac:dyDescent="0.25">
      <c r="A157" s="888"/>
      <c r="B157" s="889"/>
      <c r="C157" s="889"/>
      <c r="D157" s="890"/>
      <c r="E157" s="726" t="s">
        <v>510</v>
      </c>
      <c r="F157" s="727" t="s">
        <v>510</v>
      </c>
      <c r="G157" s="728" t="s">
        <v>510</v>
      </c>
      <c r="H157" s="896"/>
      <c r="I157" s="896"/>
      <c r="J157" s="897"/>
      <c r="K157" s="893"/>
      <c r="L157" s="893"/>
      <c r="M157" s="893"/>
      <c r="N157" s="893"/>
      <c r="O157" s="893"/>
      <c r="P157" s="544"/>
      <c r="Q157" s="725">
        <f t="shared" si="92"/>
        <v>0</v>
      </c>
      <c r="R157" s="894">
        <f t="shared" si="90"/>
        <v>0</v>
      </c>
      <c r="S157" s="730">
        <f t="shared" si="93"/>
        <v>0</v>
      </c>
      <c r="T157" s="895"/>
      <c r="U157" s="725">
        <f t="shared" si="91"/>
        <v>0</v>
      </c>
      <c r="V157" s="729">
        <f t="shared" si="94"/>
        <v>0</v>
      </c>
      <c r="W157" s="730">
        <f t="shared" si="88"/>
        <v>0</v>
      </c>
      <c r="X157" s="731">
        <f t="shared" si="95"/>
        <v>0</v>
      </c>
      <c r="Y157" s="12"/>
      <c r="Z157" s="12"/>
      <c r="AA157" s="10"/>
      <c r="AB157" s="10"/>
      <c r="AC157" s="10"/>
      <c r="AD157" s="10"/>
      <c r="AE157" s="10"/>
    </row>
    <row r="158" spans="1:31" x14ac:dyDescent="0.25">
      <c r="A158" s="888"/>
      <c r="B158" s="889"/>
      <c r="C158" s="889"/>
      <c r="D158" s="890"/>
      <c r="E158" s="726" t="s">
        <v>510</v>
      </c>
      <c r="F158" s="727" t="s">
        <v>510</v>
      </c>
      <c r="G158" s="728" t="s">
        <v>510</v>
      </c>
      <c r="H158" s="896"/>
      <c r="I158" s="896"/>
      <c r="J158" s="897"/>
      <c r="K158" s="893"/>
      <c r="L158" s="893"/>
      <c r="M158" s="893"/>
      <c r="N158" s="893"/>
      <c r="O158" s="893"/>
      <c r="P158" s="544"/>
      <c r="Q158" s="725">
        <f t="shared" si="92"/>
        <v>0</v>
      </c>
      <c r="R158" s="894">
        <f t="shared" si="90"/>
        <v>0</v>
      </c>
      <c r="S158" s="730">
        <f t="shared" si="93"/>
        <v>0</v>
      </c>
      <c r="T158" s="895"/>
      <c r="U158" s="725">
        <f t="shared" si="91"/>
        <v>0</v>
      </c>
      <c r="V158" s="729">
        <f t="shared" si="94"/>
        <v>0</v>
      </c>
      <c r="W158" s="730">
        <f t="shared" si="88"/>
        <v>0</v>
      </c>
      <c r="X158" s="731">
        <f t="shared" si="95"/>
        <v>0</v>
      </c>
      <c r="Y158" s="12"/>
      <c r="Z158" s="12"/>
      <c r="AA158" s="10"/>
      <c r="AB158" s="10"/>
      <c r="AC158" s="10"/>
      <c r="AD158" s="10"/>
      <c r="AE158" s="10"/>
    </row>
    <row r="159" spans="1:31" x14ac:dyDescent="0.25">
      <c r="A159" s="888"/>
      <c r="B159" s="889"/>
      <c r="C159" s="889"/>
      <c r="D159" s="890"/>
      <c r="E159" s="726" t="s">
        <v>510</v>
      </c>
      <c r="F159" s="727" t="s">
        <v>510</v>
      </c>
      <c r="G159" s="728" t="s">
        <v>510</v>
      </c>
      <c r="H159" s="896"/>
      <c r="I159" s="896"/>
      <c r="J159" s="897"/>
      <c r="K159" s="893"/>
      <c r="L159" s="893"/>
      <c r="M159" s="893"/>
      <c r="N159" s="893"/>
      <c r="O159" s="893"/>
      <c r="P159" s="544"/>
      <c r="Q159" s="725">
        <f t="shared" ref="Q159:Q161" si="96">C159*D159*H159*0.001</f>
        <v>0</v>
      </c>
      <c r="R159" s="894">
        <f t="shared" ref="R159:R161" si="97">C159*D159*I159*0.000001</f>
        <v>0</v>
      </c>
      <c r="S159" s="730">
        <f t="shared" ref="S159:S161" si="98">C159*D159*J159*0.000001</f>
        <v>0</v>
      </c>
      <c r="T159" s="895"/>
      <c r="U159" s="725">
        <f t="shared" ref="U159:U161" si="99">Q159*1</f>
        <v>0</v>
      </c>
      <c r="V159" s="729">
        <f t="shared" ref="V159:V161" si="100">R159*25</f>
        <v>0</v>
      </c>
      <c r="W159" s="730">
        <f t="shared" si="88"/>
        <v>0</v>
      </c>
      <c r="X159" s="731">
        <f t="shared" ref="X159:X161" si="101">SUM(U159:W159)</f>
        <v>0</v>
      </c>
      <c r="Y159" s="12"/>
      <c r="Z159" s="12"/>
      <c r="AA159" s="10"/>
      <c r="AB159" s="10"/>
      <c r="AC159" s="10"/>
      <c r="AD159" s="10"/>
      <c r="AE159" s="10"/>
    </row>
    <row r="160" spans="1:31" x14ac:dyDescent="0.25">
      <c r="A160" s="888"/>
      <c r="B160" s="889"/>
      <c r="C160" s="889"/>
      <c r="D160" s="890"/>
      <c r="E160" s="726" t="s">
        <v>510</v>
      </c>
      <c r="F160" s="727" t="s">
        <v>510</v>
      </c>
      <c r="G160" s="728" t="s">
        <v>510</v>
      </c>
      <c r="H160" s="896"/>
      <c r="I160" s="896"/>
      <c r="J160" s="897"/>
      <c r="K160" s="893"/>
      <c r="L160" s="893"/>
      <c r="M160" s="893"/>
      <c r="N160" s="893"/>
      <c r="O160" s="893"/>
      <c r="P160" s="544"/>
      <c r="Q160" s="725">
        <f t="shared" si="96"/>
        <v>0</v>
      </c>
      <c r="R160" s="894">
        <f t="shared" si="97"/>
        <v>0</v>
      </c>
      <c r="S160" s="730">
        <f t="shared" si="98"/>
        <v>0</v>
      </c>
      <c r="T160" s="895"/>
      <c r="U160" s="725">
        <f t="shared" si="99"/>
        <v>0</v>
      </c>
      <c r="V160" s="729">
        <f t="shared" si="100"/>
        <v>0</v>
      </c>
      <c r="W160" s="730">
        <f t="shared" si="88"/>
        <v>0</v>
      </c>
      <c r="X160" s="731">
        <f t="shared" si="101"/>
        <v>0</v>
      </c>
      <c r="Y160" s="12"/>
      <c r="Z160" s="12"/>
      <c r="AA160" s="10"/>
      <c r="AB160" s="10"/>
      <c r="AC160" s="10"/>
      <c r="AD160" s="10"/>
      <c r="AE160" s="10"/>
    </row>
    <row r="161" spans="1:31" x14ac:dyDescent="0.25">
      <c r="A161" s="888"/>
      <c r="B161" s="889"/>
      <c r="C161" s="889"/>
      <c r="D161" s="890"/>
      <c r="E161" s="726" t="s">
        <v>510</v>
      </c>
      <c r="F161" s="727" t="s">
        <v>510</v>
      </c>
      <c r="G161" s="728" t="s">
        <v>510</v>
      </c>
      <c r="H161" s="896"/>
      <c r="I161" s="896"/>
      <c r="J161" s="897"/>
      <c r="K161" s="893"/>
      <c r="L161" s="893"/>
      <c r="M161" s="893"/>
      <c r="N161" s="893"/>
      <c r="O161" s="893"/>
      <c r="P161" s="544"/>
      <c r="Q161" s="725">
        <f t="shared" si="96"/>
        <v>0</v>
      </c>
      <c r="R161" s="894">
        <f t="shared" si="97"/>
        <v>0</v>
      </c>
      <c r="S161" s="730">
        <f t="shared" si="98"/>
        <v>0</v>
      </c>
      <c r="T161" s="895"/>
      <c r="U161" s="725">
        <f t="shared" si="99"/>
        <v>0</v>
      </c>
      <c r="V161" s="729">
        <f t="shared" si="100"/>
        <v>0</v>
      </c>
      <c r="W161" s="730">
        <f t="shared" si="88"/>
        <v>0</v>
      </c>
      <c r="X161" s="731">
        <f t="shared" si="101"/>
        <v>0</v>
      </c>
      <c r="Y161" s="12"/>
      <c r="Z161" s="12"/>
      <c r="AA161" s="10"/>
      <c r="AB161" s="10"/>
      <c r="AC161" s="10"/>
      <c r="AD161" s="10"/>
      <c r="AE161" s="10"/>
    </row>
    <row r="162" spans="1:31" x14ac:dyDescent="0.25">
      <c r="A162" s="888"/>
      <c r="B162" s="889"/>
      <c r="C162" s="889"/>
      <c r="D162" s="890"/>
      <c r="E162" s="726" t="s">
        <v>510</v>
      </c>
      <c r="F162" s="727" t="s">
        <v>510</v>
      </c>
      <c r="G162" s="728" t="s">
        <v>510</v>
      </c>
      <c r="H162" s="896"/>
      <c r="I162" s="896"/>
      <c r="J162" s="897"/>
      <c r="K162" s="893"/>
      <c r="L162" s="893"/>
      <c r="M162" s="893"/>
      <c r="N162" s="893"/>
      <c r="O162" s="893"/>
      <c r="P162" s="544"/>
      <c r="Q162" s="725">
        <f t="shared" si="92"/>
        <v>0</v>
      </c>
      <c r="R162" s="894">
        <f t="shared" si="90"/>
        <v>0</v>
      </c>
      <c r="S162" s="730">
        <f t="shared" si="93"/>
        <v>0</v>
      </c>
      <c r="T162" s="895"/>
      <c r="U162" s="725">
        <f t="shared" si="91"/>
        <v>0</v>
      </c>
      <c r="V162" s="729">
        <f t="shared" si="94"/>
        <v>0</v>
      </c>
      <c r="W162" s="730">
        <f t="shared" si="88"/>
        <v>0</v>
      </c>
      <c r="X162" s="731">
        <f t="shared" si="95"/>
        <v>0</v>
      </c>
      <c r="Y162" s="12"/>
      <c r="Z162" s="12"/>
      <c r="AA162" s="10"/>
      <c r="AB162" s="10"/>
      <c r="AC162" s="10"/>
      <c r="AD162" s="10"/>
      <c r="AE162" s="10"/>
    </row>
    <row r="163" spans="1:31" x14ac:dyDescent="0.25">
      <c r="A163" s="888"/>
      <c r="B163" s="898"/>
      <c r="C163" s="898"/>
      <c r="D163" s="899"/>
      <c r="E163" s="726" t="s">
        <v>510</v>
      </c>
      <c r="F163" s="727" t="s">
        <v>510</v>
      </c>
      <c r="G163" s="728" t="s">
        <v>510</v>
      </c>
      <c r="H163" s="900"/>
      <c r="I163" s="900"/>
      <c r="J163" s="901"/>
      <c r="K163" s="893"/>
      <c r="L163" s="893"/>
      <c r="M163" s="893"/>
      <c r="N163" s="893"/>
      <c r="O163" s="893"/>
      <c r="P163" s="544"/>
      <c r="Q163" s="725">
        <f>C163*D163*H163*0.001</f>
        <v>0</v>
      </c>
      <c r="R163" s="894">
        <f>C163*D163*I163*0.000001</f>
        <v>0</v>
      </c>
      <c r="S163" s="730">
        <f>C163*D163*J163*0.000001</f>
        <v>0</v>
      </c>
      <c r="T163" s="895"/>
      <c r="U163" s="725">
        <f>Q163*1</f>
        <v>0</v>
      </c>
      <c r="V163" s="732">
        <f>R163*25</f>
        <v>0</v>
      </c>
      <c r="W163" s="730">
        <f t="shared" si="88"/>
        <v>0</v>
      </c>
      <c r="X163" s="733">
        <f>SUM(U163:W163)</f>
        <v>0</v>
      </c>
      <c r="Y163" s="12"/>
      <c r="Z163" s="12"/>
      <c r="AA163" s="10"/>
      <c r="AB163" s="10"/>
      <c r="AC163" s="10"/>
      <c r="AD163" s="10"/>
      <c r="AE163" s="10"/>
    </row>
    <row r="164" spans="1:31" ht="15.75" customHeight="1" x14ac:dyDescent="0.25">
      <c r="A164" s="888"/>
      <c r="B164" s="902"/>
      <c r="C164" s="902"/>
      <c r="D164" s="903"/>
      <c r="E164" s="726" t="s">
        <v>510</v>
      </c>
      <c r="F164" s="727" t="s">
        <v>510</v>
      </c>
      <c r="G164" s="728" t="s">
        <v>510</v>
      </c>
      <c r="H164" s="904"/>
      <c r="I164" s="904"/>
      <c r="J164" s="905"/>
      <c r="K164" s="893"/>
      <c r="L164" s="893"/>
      <c r="M164" s="893"/>
      <c r="N164" s="893"/>
      <c r="O164" s="893"/>
      <c r="P164" s="544"/>
      <c r="Q164" s="725">
        <f>C164*D164*H164*0.001</f>
        <v>0</v>
      </c>
      <c r="R164" s="894">
        <f>C164*D164*I164*0.000001</f>
        <v>0</v>
      </c>
      <c r="S164" s="730">
        <f>C164*D164*J164*0.000001</f>
        <v>0</v>
      </c>
      <c r="T164" s="895"/>
      <c r="U164" s="725">
        <f>Q164*1</f>
        <v>0</v>
      </c>
      <c r="V164" s="732">
        <f>R164*25</f>
        <v>0</v>
      </c>
      <c r="W164" s="730">
        <f t="shared" si="88"/>
        <v>0</v>
      </c>
      <c r="X164" s="733">
        <f>SUM(U164:W164)</f>
        <v>0</v>
      </c>
      <c r="Y164" s="12"/>
      <c r="Z164" s="12"/>
      <c r="AA164" s="10"/>
      <c r="AB164" s="10"/>
      <c r="AC164" s="10"/>
      <c r="AD164" s="10"/>
      <c r="AE164" s="10"/>
    </row>
    <row r="165" spans="1:31" ht="15.75" customHeight="1" thickBot="1" x14ac:dyDescent="0.3">
      <c r="A165" s="784"/>
      <c r="B165" s="906"/>
      <c r="C165" s="906"/>
      <c r="D165" s="907"/>
      <c r="E165" s="791" t="s">
        <v>510</v>
      </c>
      <c r="F165" s="792" t="s">
        <v>510</v>
      </c>
      <c r="G165" s="793" t="s">
        <v>510</v>
      </c>
      <c r="H165" s="908"/>
      <c r="I165" s="909"/>
      <c r="J165" s="910"/>
      <c r="K165" s="911"/>
      <c r="L165" s="911"/>
      <c r="M165" s="911"/>
      <c r="N165" s="911"/>
      <c r="O165" s="911"/>
      <c r="P165" s="912"/>
      <c r="Q165" s="725">
        <f>C165*D165*H165*0.001</f>
        <v>0</v>
      </c>
      <c r="R165" s="894">
        <f>C165*D165*I165*0.000001</f>
        <v>0</v>
      </c>
      <c r="S165" s="730">
        <f>C165*D165*J165*0.000001</f>
        <v>0</v>
      </c>
      <c r="T165" s="895"/>
      <c r="U165" s="734">
        <f>Q165*1</f>
        <v>0</v>
      </c>
      <c r="V165" s="735">
        <f>R165*25</f>
        <v>0</v>
      </c>
      <c r="W165" s="730">
        <f t="shared" si="88"/>
        <v>0</v>
      </c>
      <c r="X165" s="736">
        <f>SUM(U165:W165)</f>
        <v>0</v>
      </c>
      <c r="Y165" s="12"/>
      <c r="Z165" s="12"/>
      <c r="AA165" s="10"/>
      <c r="AB165" s="10"/>
      <c r="AC165" s="10"/>
      <c r="AD165" s="10"/>
      <c r="AE165" s="10"/>
    </row>
    <row r="166" spans="1:31" ht="15.75" customHeight="1" thickBot="1" x14ac:dyDescent="0.3">
      <c r="A166" s="10"/>
      <c r="B166" s="12"/>
      <c r="C166" s="12"/>
      <c r="D166" s="12"/>
      <c r="E166" s="12"/>
      <c r="F166" s="12"/>
      <c r="G166" s="12"/>
      <c r="H166" s="12"/>
      <c r="I166" s="12"/>
      <c r="J166" s="12"/>
      <c r="K166" s="12"/>
      <c r="L166" s="12"/>
      <c r="M166" s="12"/>
      <c r="N166" s="12"/>
      <c r="O166" s="12"/>
      <c r="P166" s="846" t="s">
        <v>85</v>
      </c>
      <c r="Q166" s="541">
        <f>SUM(Q146:Q165)</f>
        <v>0</v>
      </c>
      <c r="R166" s="738">
        <f>SUM(R146:R165)</f>
        <v>0</v>
      </c>
      <c r="S166" s="738">
        <f>SUM(S146:S165)</f>
        <v>0</v>
      </c>
      <c r="T166" s="739"/>
      <c r="U166" s="541">
        <f>SUM(U146:U165)</f>
        <v>0</v>
      </c>
      <c r="V166" s="738">
        <f>SUM(V146:V165)</f>
        <v>0</v>
      </c>
      <c r="W166" s="738">
        <f>SUM(W146:W165)</f>
        <v>0</v>
      </c>
      <c r="X166" s="541">
        <f>SUM(X146:X165)</f>
        <v>0</v>
      </c>
      <c r="Y166" s="12"/>
      <c r="Z166" s="12"/>
      <c r="AA166" s="10"/>
      <c r="AB166" s="10"/>
      <c r="AC166" s="10"/>
      <c r="AD166" s="10"/>
      <c r="AE166" s="10"/>
    </row>
    <row r="167" spans="1:31" ht="15.75" customHeight="1" x14ac:dyDescent="0.25">
      <c r="A167" s="12"/>
      <c r="B167" s="12"/>
      <c r="C167" s="12"/>
      <c r="D167" s="12"/>
      <c r="E167" s="12"/>
      <c r="F167" s="12"/>
      <c r="G167" s="12"/>
      <c r="H167" s="12"/>
      <c r="I167" s="12"/>
      <c r="J167" s="12"/>
      <c r="K167" s="12"/>
      <c r="L167" s="12"/>
      <c r="M167" s="12"/>
      <c r="N167" s="12"/>
      <c r="O167" s="717"/>
      <c r="P167" s="717"/>
      <c r="Q167" s="913"/>
      <c r="R167" s="913"/>
      <c r="S167" s="913"/>
      <c r="T167" s="717"/>
      <c r="U167" s="913"/>
      <c r="V167" s="913"/>
      <c r="W167" s="10"/>
      <c r="X167" s="12"/>
      <c r="Y167" s="12"/>
      <c r="Z167" s="12"/>
      <c r="AA167" s="10"/>
      <c r="AB167" s="10"/>
      <c r="AC167" s="10"/>
      <c r="AD167" s="10"/>
      <c r="AE167" s="10"/>
    </row>
    <row r="168" spans="1:31" ht="20.25" customHeight="1" x14ac:dyDescent="0.25">
      <c r="A168" s="12"/>
      <c r="B168" s="12"/>
      <c r="C168" s="12"/>
      <c r="D168" s="12"/>
      <c r="E168" s="12"/>
      <c r="F168" s="12"/>
      <c r="G168" s="12"/>
      <c r="H168" s="12"/>
      <c r="I168" s="12"/>
      <c r="J168" s="12"/>
      <c r="K168" s="12"/>
      <c r="L168" s="12"/>
      <c r="M168" s="12"/>
      <c r="N168" s="12"/>
      <c r="O168" s="12"/>
      <c r="P168" s="12"/>
      <c r="Q168" s="10"/>
      <c r="R168" s="10"/>
      <c r="S168" s="10"/>
      <c r="T168" s="10"/>
      <c r="U168" s="10"/>
      <c r="V168" s="10"/>
      <c r="W168" s="10"/>
      <c r="X168" s="12"/>
      <c r="Y168" s="12"/>
      <c r="Z168" s="12"/>
      <c r="AA168" s="10"/>
      <c r="AB168" s="10"/>
      <c r="AC168" s="10"/>
      <c r="AD168" s="10"/>
      <c r="AE168" s="10"/>
    </row>
    <row r="169" spans="1:31" ht="18.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0"/>
      <c r="AB169" s="10"/>
      <c r="AC169" s="10"/>
      <c r="AD169" s="10"/>
      <c r="AE169" s="10"/>
    </row>
    <row r="170" spans="1:31" ht="19.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0"/>
      <c r="AB170" s="10"/>
      <c r="AC170" s="10"/>
      <c r="AD170" s="10"/>
      <c r="AE170" s="10"/>
    </row>
    <row r="171" spans="1:3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0"/>
      <c r="AB171" s="10"/>
      <c r="AC171" s="10"/>
      <c r="AD171" s="10"/>
      <c r="AE171" s="10"/>
    </row>
    <row r="172" spans="1:3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0"/>
      <c r="AB172" s="10"/>
      <c r="AC172" s="10"/>
      <c r="AD172" s="10"/>
      <c r="AE172" s="10"/>
    </row>
    <row r="173" spans="1:3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0"/>
      <c r="AB173" s="10"/>
      <c r="AC173" s="10"/>
      <c r="AD173" s="10"/>
      <c r="AE173" s="10"/>
    </row>
    <row r="179" ht="18.75" customHeight="1" x14ac:dyDescent="0.25"/>
    <row r="180" ht="15.75" customHeight="1" x14ac:dyDescent="0.25"/>
    <row r="181" ht="18.75" customHeight="1" x14ac:dyDescent="0.25"/>
    <row r="182" ht="18.75" customHeight="1" x14ac:dyDescent="0.25"/>
    <row r="183" ht="18.75" customHeight="1" x14ac:dyDescent="0.25"/>
    <row r="184" ht="18.75" customHeight="1" x14ac:dyDescent="0.25"/>
    <row r="185" ht="16.5" customHeight="1" x14ac:dyDescent="0.25"/>
  </sheetData>
  <sheetProtection formatCells="0" formatColumns="0" formatRows="0" insertRows="0"/>
  <mergeCells count="55">
    <mergeCell ref="G7:K7"/>
    <mergeCell ref="B43:D43"/>
    <mergeCell ref="K43:M43"/>
    <mergeCell ref="N43:Q43"/>
    <mergeCell ref="G11:K11"/>
    <mergeCell ref="A5:B5"/>
    <mergeCell ref="U60:W60"/>
    <mergeCell ref="G9:K9"/>
    <mergeCell ref="G8:K8"/>
    <mergeCell ref="U59:W59"/>
    <mergeCell ref="X57:AD57"/>
    <mergeCell ref="U58:W58"/>
    <mergeCell ref="G10:K10"/>
    <mergeCell ref="B30:B31"/>
    <mergeCell ref="A20:A21"/>
    <mergeCell ref="B20:B21"/>
    <mergeCell ref="A17:B17"/>
    <mergeCell ref="U144:X144"/>
    <mergeCell ref="Q62:T62"/>
    <mergeCell ref="U62:X62"/>
    <mergeCell ref="Q144:S144"/>
    <mergeCell ref="Q119:T119"/>
    <mergeCell ref="Q91:T91"/>
    <mergeCell ref="U91:X91"/>
    <mergeCell ref="U119:X119"/>
    <mergeCell ref="A119:F119"/>
    <mergeCell ref="E144:G144"/>
    <mergeCell ref="H144:J144"/>
    <mergeCell ref="A144:D144"/>
    <mergeCell ref="G91:L91"/>
    <mergeCell ref="G119:I119"/>
    <mergeCell ref="J119:L119"/>
    <mergeCell ref="K62:L62"/>
    <mergeCell ref="N91:O91"/>
    <mergeCell ref="A62:G62"/>
    <mergeCell ref="A91:F91"/>
    <mergeCell ref="A61:B61"/>
    <mergeCell ref="A90:B90"/>
    <mergeCell ref="H62:J62"/>
    <mergeCell ref="A18:M18"/>
    <mergeCell ref="A40:K40"/>
    <mergeCell ref="H43:J43"/>
    <mergeCell ref="A59:H59"/>
    <mergeCell ref="C41:E41"/>
    <mergeCell ref="E43:G43"/>
    <mergeCell ref="A26:A27"/>
    <mergeCell ref="B26:B27"/>
    <mergeCell ref="A28:A29"/>
    <mergeCell ref="B28:B29"/>
    <mergeCell ref="A30:A31"/>
    <mergeCell ref="A22:A23"/>
    <mergeCell ref="B22:B23"/>
    <mergeCell ref="A24:A25"/>
    <mergeCell ref="B24:B25"/>
    <mergeCell ref="A43:A44"/>
  </mergeCells>
  <dataValidations count="1">
    <dataValidation type="list" allowBlank="1" showInputMessage="1" showErrorMessage="1" sqref="H114:J114 G88:I90" xr:uid="{00000000-0002-0000-0300-000000000000}">
      <formula1>$A$90:$A$142</formula1>
    </dataValidation>
  </dataValidations>
  <pageMargins left="0.7" right="0.7" top="0.18729166666666666" bottom="0.75" header="0.3" footer="0.3"/>
  <pageSetup paperSize="9" scale="31" orientation="landscape" r:id="rId1"/>
  <headerFooter>
    <oddHeader>&amp;C&amp;G</oddHeader>
  </headerFooter>
  <legacy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1000000}">
          <x14:formula1>
            <xm:f>Reference!$A$23:$A$25</xm:f>
          </x14:formula1>
          <xm:sqref>B121:B140 B64:B87 B93:B113</xm:sqref>
        </x14:dataValidation>
        <x14:dataValidation type="list" allowBlank="1" showInputMessage="1" showErrorMessage="1" xr:uid="{00000000-0002-0000-0300-000002000000}">
          <x14:formula1>
            <xm:f>Reference!$A$65:$A$68</xm:f>
          </x14:formula1>
          <xm:sqref>C121:C140</xm:sqref>
        </x14:dataValidation>
        <x14:dataValidation type="list" allowBlank="1" showInputMessage="1" showErrorMessage="1" xr:uid="{00000000-0002-0000-0300-000003000000}">
          <x14:formula1>
            <xm:f>Reference!$A$65:$A$568</xm:f>
          </x14:formula1>
          <xm:sqref>C64:C87 C93:C113</xm:sqref>
        </x14:dataValidation>
        <x14:dataValidation type="list" allowBlank="1" showInputMessage="1" showErrorMessage="1" xr:uid="{00000000-0002-0000-0300-000004000000}">
          <x14:formula1>
            <xm:f>Reference!$A$28:$A$50</xm:f>
          </x14:formula1>
          <xm:sqref>M93:M113 E147:G165 G121:I140 H64:J87 H45:J56</xm:sqref>
        </x14:dataValidation>
        <x14:dataValidation type="list" allowBlank="1" showInputMessage="1" showErrorMessage="1" xr:uid="{00000000-0002-0000-0300-000005000000}">
          <x14:formula1>
            <xm:f>Reference!$A$57:$A$60</xm:f>
          </x14:formula1>
          <xm:sqref>B9:D9</xm:sqref>
        </x14:dataValidation>
        <x14:dataValidation type="list" allowBlank="1" showInputMessage="1" showErrorMessage="1" xr:uid="{00000000-0002-0000-0300-000006000000}">
          <x14:formula1>
            <xm:f>Reference!$A$53:$A$55</xm:f>
          </x14:formula1>
          <xm:sqref>B7:D7</xm:sqref>
        </x14:dataValidation>
        <x14:dataValidation type="list" allowBlank="1" showInputMessage="1" showErrorMessage="1" xr:uid="{72360909-6831-4563-B4ED-779DD6911E92}">
          <x14:formula1>
            <xm:f>Reference!$N$1:$N$3</xm:f>
          </x14:formula1>
          <xm:sqref>T19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0FC62-805D-4123-9917-638D3FCC1716}">
  <sheetPr>
    <pageSetUpPr fitToPage="1"/>
  </sheetPr>
  <dimension ref="A1:CF185"/>
  <sheetViews>
    <sheetView topLeftCell="A17" zoomScale="82" zoomScaleNormal="82" workbookViewId="0">
      <selection activeCell="C19" sqref="C19:C35"/>
    </sheetView>
  </sheetViews>
  <sheetFormatPr defaultRowHeight="16.5" x14ac:dyDescent="0.25"/>
  <cols>
    <col min="1" max="1" width="45.85546875" style="104" customWidth="1"/>
    <col min="2" max="2" width="24.5703125" style="104" customWidth="1"/>
    <col min="3" max="3" width="28.42578125" style="104" customWidth="1"/>
    <col min="4" max="4" width="18.140625" style="104" customWidth="1"/>
    <col min="5" max="5" width="22.140625" style="104" customWidth="1"/>
    <col min="6" max="6" width="17.7109375" style="104" customWidth="1"/>
    <col min="7" max="7" width="18" style="104" customWidth="1"/>
    <col min="8" max="8" width="17" style="104" customWidth="1"/>
    <col min="9" max="9" width="14.28515625" style="104" customWidth="1"/>
    <col min="10" max="10" width="14.42578125" style="104" customWidth="1"/>
    <col min="11" max="11" width="14.140625" style="104" customWidth="1"/>
    <col min="12" max="12" width="16.85546875" style="104" customWidth="1"/>
    <col min="13" max="13" width="13" style="104" customWidth="1"/>
    <col min="14" max="14" width="14.7109375" style="104" customWidth="1"/>
    <col min="15" max="15" width="13.5703125" style="104" customWidth="1"/>
    <col min="16" max="16" width="14.5703125" style="104" customWidth="1"/>
    <col min="17" max="17" width="15.42578125" style="104" customWidth="1"/>
    <col min="18" max="18" width="10.140625" style="104" customWidth="1"/>
    <col min="19" max="19" width="10.28515625" style="104" customWidth="1"/>
    <col min="20" max="20" width="17.140625" style="104" customWidth="1"/>
    <col min="21" max="21" width="25.7109375" style="104" customWidth="1"/>
    <col min="22" max="22" width="17.7109375" style="104" customWidth="1"/>
    <col min="23" max="23" width="24.85546875" style="104" customWidth="1"/>
    <col min="24" max="24" width="16.7109375" style="104" customWidth="1"/>
    <col min="25" max="26" width="9.140625" style="104"/>
    <col min="27" max="65" width="9.140625" style="105"/>
    <col min="66" max="16384" width="9.140625" style="104"/>
  </cols>
  <sheetData>
    <row r="1" spans="1:65" ht="17.25" thickBot="1" x14ac:dyDescent="0.3"/>
    <row r="2" spans="1:65" ht="23.25" customHeight="1" thickBot="1" x14ac:dyDescent="0.4">
      <c r="A2" s="708" t="s">
        <v>676</v>
      </c>
      <c r="B2" s="709"/>
      <c r="C2" s="709"/>
      <c r="D2" s="709"/>
      <c r="E2" s="709"/>
      <c r="F2" s="709"/>
      <c r="G2" s="709"/>
      <c r="H2" s="710"/>
      <c r="I2" s="711"/>
      <c r="J2" s="711"/>
      <c r="K2" s="711"/>
      <c r="L2" s="712"/>
    </row>
    <row r="4" spans="1:65" ht="17.25" thickBot="1" x14ac:dyDescent="0.3"/>
    <row r="5" spans="1:65" ht="17.25" thickBot="1" x14ac:dyDescent="0.3">
      <c r="A5" s="1107" t="s">
        <v>514</v>
      </c>
      <c r="B5" s="1108"/>
      <c r="C5" s="12"/>
      <c r="D5" s="12"/>
      <c r="E5" s="12"/>
      <c r="F5" s="10"/>
      <c r="G5" s="10"/>
      <c r="H5" s="10"/>
      <c r="I5" s="10"/>
      <c r="J5" s="10"/>
      <c r="K5" s="10"/>
      <c r="L5" s="10"/>
      <c r="M5" s="12"/>
      <c r="N5" s="12"/>
      <c r="O5" s="12"/>
      <c r="P5" s="12"/>
      <c r="Q5" s="12"/>
      <c r="R5" s="12"/>
      <c r="S5" s="12"/>
      <c r="T5" s="12"/>
      <c r="U5" s="12"/>
      <c r="V5" s="12"/>
      <c r="W5" s="12"/>
    </row>
    <row r="6" spans="1:65" x14ac:dyDescent="0.25">
      <c r="A6" s="563" t="s">
        <v>573</v>
      </c>
      <c r="B6" s="564"/>
      <c r="C6" s="447"/>
      <c r="D6" s="12"/>
      <c r="E6" s="12"/>
      <c r="F6" s="10"/>
      <c r="G6" s="10"/>
      <c r="H6" s="10"/>
      <c r="I6" s="10"/>
      <c r="J6" s="10"/>
      <c r="K6" s="10"/>
      <c r="L6" s="10"/>
      <c r="M6" s="12"/>
      <c r="N6" s="12"/>
      <c r="O6" s="12"/>
      <c r="P6" s="12"/>
      <c r="Q6" s="12"/>
      <c r="R6" s="12"/>
      <c r="S6" s="12"/>
      <c r="T6" s="12"/>
      <c r="U6" s="12"/>
      <c r="V6" s="12"/>
      <c r="W6" s="12"/>
    </row>
    <row r="7" spans="1:65" x14ac:dyDescent="0.25">
      <c r="A7" s="565" t="s">
        <v>515</v>
      </c>
      <c r="B7" s="566" t="s">
        <v>510</v>
      </c>
      <c r="C7" s="566" t="s">
        <v>510</v>
      </c>
      <c r="D7" s="566" t="s">
        <v>510</v>
      </c>
      <c r="E7" s="549" t="s">
        <v>1</v>
      </c>
      <c r="F7" s="914" t="s">
        <v>162</v>
      </c>
      <c r="G7" s="1352" t="s">
        <v>446</v>
      </c>
      <c r="H7" s="1353"/>
      <c r="I7" s="1353"/>
      <c r="J7" s="1353"/>
      <c r="K7" s="1366"/>
      <c r="L7" s="1351"/>
      <c r="M7" s="12"/>
      <c r="Q7" s="105"/>
      <c r="R7" s="105"/>
      <c r="S7" s="105"/>
      <c r="T7" s="105"/>
      <c r="U7" s="105"/>
      <c r="V7" s="105"/>
      <c r="W7" s="105"/>
      <c r="X7" s="105"/>
      <c r="Y7" s="105"/>
      <c r="Z7" s="105"/>
      <c r="BD7" s="104"/>
      <c r="BE7" s="104"/>
      <c r="BF7" s="104"/>
      <c r="BG7" s="104"/>
      <c r="BH7" s="104"/>
      <c r="BI7" s="104"/>
      <c r="BJ7" s="104"/>
      <c r="BK7" s="104"/>
      <c r="BL7" s="104"/>
      <c r="BM7" s="104"/>
    </row>
    <row r="8" spans="1:65" ht="19.5" customHeight="1" x14ac:dyDescent="0.25">
      <c r="A8" s="565" t="s">
        <v>516</v>
      </c>
      <c r="B8" s="566"/>
      <c r="C8" s="566"/>
      <c r="D8" s="566"/>
      <c r="E8" s="12"/>
      <c r="F8" s="12"/>
      <c r="G8" s="1355" t="s">
        <v>226</v>
      </c>
      <c r="H8" s="1364"/>
      <c r="I8" s="1364"/>
      <c r="J8" s="1364"/>
      <c r="K8" s="1365"/>
      <c r="L8" s="957"/>
      <c r="M8" s="12"/>
      <c r="Q8" s="105"/>
      <c r="R8" s="105"/>
      <c r="S8" s="105"/>
      <c r="T8" s="105"/>
      <c r="U8" s="105"/>
      <c r="V8" s="105"/>
      <c r="W8" s="105"/>
      <c r="X8" s="105"/>
      <c r="Y8" s="105"/>
      <c r="Z8" s="105"/>
      <c r="BD8" s="104"/>
      <c r="BE8" s="104"/>
      <c r="BF8" s="104"/>
      <c r="BG8" s="104"/>
      <c r="BH8" s="104"/>
      <c r="BI8" s="104"/>
      <c r="BJ8" s="104"/>
      <c r="BK8" s="104"/>
      <c r="BL8" s="104"/>
      <c r="BM8" s="104"/>
    </row>
    <row r="9" spans="1:65" ht="21.75" customHeight="1" x14ac:dyDescent="0.25">
      <c r="A9" s="565" t="s">
        <v>224</v>
      </c>
      <c r="B9" s="566" t="s">
        <v>517</v>
      </c>
      <c r="C9" s="566" t="s">
        <v>517</v>
      </c>
      <c r="D9" s="566" t="s">
        <v>517</v>
      </c>
      <c r="E9" s="12"/>
      <c r="F9" s="12"/>
      <c r="G9" s="1355" t="s">
        <v>735</v>
      </c>
      <c r="H9" s="1364"/>
      <c r="I9" s="1364"/>
      <c r="J9" s="1364"/>
      <c r="K9" s="1365"/>
      <c r="L9" s="957"/>
      <c r="M9" s="12"/>
      <c r="Q9" s="105"/>
      <c r="R9" s="105"/>
      <c r="S9" s="105"/>
      <c r="T9" s="105"/>
      <c r="U9" s="105"/>
      <c r="V9" s="105"/>
      <c r="W9" s="105"/>
      <c r="X9" s="105"/>
      <c r="Y9" s="105"/>
      <c r="Z9" s="105"/>
      <c r="BD9" s="104"/>
      <c r="BE9" s="104"/>
      <c r="BF9" s="104"/>
      <c r="BG9" s="104"/>
      <c r="BH9" s="104"/>
      <c r="BI9" s="104"/>
      <c r="BJ9" s="104"/>
      <c r="BK9" s="104"/>
      <c r="BL9" s="104"/>
      <c r="BM9" s="104"/>
    </row>
    <row r="10" spans="1:65" ht="21.75" customHeight="1" x14ac:dyDescent="0.25">
      <c r="A10" s="565" t="s">
        <v>574</v>
      </c>
      <c r="B10" s="566"/>
      <c r="C10" s="567"/>
      <c r="D10" s="568"/>
      <c r="E10" s="12"/>
      <c r="F10" s="915"/>
      <c r="G10" s="1357" t="s">
        <v>511</v>
      </c>
      <c r="H10" s="1362"/>
      <c r="I10" s="1362"/>
      <c r="J10" s="1362"/>
      <c r="K10" s="1363"/>
      <c r="L10" s="957"/>
      <c r="M10" s="12"/>
      <c r="Q10" s="105"/>
      <c r="R10" s="105"/>
      <c r="S10" s="105"/>
      <c r="T10" s="105"/>
      <c r="U10" s="105"/>
      <c r="V10" s="105"/>
      <c r="W10" s="105"/>
      <c r="X10" s="105"/>
      <c r="Y10" s="105"/>
      <c r="Z10" s="105"/>
      <c r="BD10" s="104"/>
      <c r="BE10" s="104"/>
      <c r="BF10" s="104"/>
      <c r="BG10" s="104"/>
      <c r="BH10" s="104"/>
      <c r="BI10" s="104"/>
      <c r="BJ10" s="104"/>
      <c r="BK10" s="104"/>
      <c r="BL10" s="104"/>
      <c r="BM10" s="104"/>
    </row>
    <row r="11" spans="1:65" ht="21.75" customHeight="1" thickBot="1" x14ac:dyDescent="0.3">
      <c r="A11" s="565" t="s">
        <v>575</v>
      </c>
      <c r="B11" s="569"/>
      <c r="C11" s="570"/>
      <c r="D11" s="571"/>
      <c r="E11" s="12"/>
      <c r="F11" s="12"/>
      <c r="G11" s="1359" t="s">
        <v>733</v>
      </c>
      <c r="H11" s="1360"/>
      <c r="I11" s="1360"/>
      <c r="J11" s="1360"/>
      <c r="K11" s="1361"/>
      <c r="L11" s="1349"/>
      <c r="M11" s="12"/>
      <c r="Q11" s="105"/>
      <c r="R11" s="105"/>
      <c r="S11" s="105"/>
      <c r="T11" s="105"/>
      <c r="U11" s="105"/>
      <c r="V11" s="105"/>
      <c r="W11" s="105"/>
      <c r="X11" s="105"/>
      <c r="Y11" s="105"/>
      <c r="Z11" s="105"/>
      <c r="BD11" s="104"/>
      <c r="BE11" s="104"/>
      <c r="BF11" s="104"/>
      <c r="BG11" s="104"/>
      <c r="BH11" s="104"/>
      <c r="BI11" s="104"/>
      <c r="BJ11" s="104"/>
      <c r="BK11" s="104"/>
      <c r="BL11" s="104"/>
      <c r="BM11" s="104"/>
    </row>
    <row r="12" spans="1:65" ht="18.75" customHeight="1" x14ac:dyDescent="0.25">
      <c r="A12" s="565" t="s">
        <v>518</v>
      </c>
      <c r="B12" s="572">
        <f>SUM(B10:D10)</f>
        <v>0</v>
      </c>
      <c r="C12" s="447"/>
      <c r="D12" s="549"/>
      <c r="E12" s="12"/>
      <c r="F12" s="12"/>
      <c r="G12" s="12"/>
      <c r="H12" s="12"/>
      <c r="I12" s="12"/>
      <c r="J12" s="12"/>
      <c r="K12" s="12"/>
      <c r="L12" s="12"/>
      <c r="M12" s="12"/>
      <c r="N12" s="12"/>
      <c r="O12" s="128"/>
      <c r="P12" s="12"/>
      <c r="Q12" s="12"/>
      <c r="R12" s="12"/>
      <c r="S12" s="12"/>
      <c r="T12" s="12"/>
      <c r="U12" s="12"/>
      <c r="V12" s="12"/>
      <c r="W12" s="12"/>
    </row>
    <row r="13" spans="1:65" ht="19.5" customHeight="1" x14ac:dyDescent="0.25">
      <c r="A13" s="565" t="s">
        <v>519</v>
      </c>
      <c r="B13" s="572">
        <f>SUM(B11:D11)</f>
        <v>0</v>
      </c>
      <c r="C13" s="447"/>
      <c r="D13" s="549"/>
      <c r="E13" s="12"/>
      <c r="F13" s="12"/>
      <c r="G13" s="12"/>
      <c r="H13" s="12"/>
      <c r="I13" s="12"/>
      <c r="J13" s="12"/>
      <c r="K13" s="12"/>
      <c r="L13" s="12"/>
      <c r="M13" s="12"/>
      <c r="N13" s="12"/>
      <c r="O13" s="128"/>
      <c r="P13" s="12"/>
      <c r="Q13" s="12"/>
      <c r="R13" s="12"/>
      <c r="S13" s="12"/>
      <c r="T13" s="12"/>
      <c r="U13" s="12"/>
      <c r="V13" s="12"/>
      <c r="W13" s="12"/>
    </row>
    <row r="14" spans="1:65" ht="21.75" customHeight="1" x14ac:dyDescent="0.25">
      <c r="A14" s="573" t="s">
        <v>576</v>
      </c>
      <c r="B14" s="574"/>
      <c r="C14" s="447"/>
      <c r="D14" s="12"/>
      <c r="E14" s="12"/>
      <c r="F14" s="12"/>
      <c r="G14" s="12"/>
      <c r="H14" s="12"/>
      <c r="I14" s="12"/>
      <c r="J14" s="12"/>
      <c r="K14" s="12"/>
      <c r="L14" s="12"/>
      <c r="M14" s="12"/>
      <c r="N14" s="12"/>
      <c r="O14" s="128"/>
      <c r="P14" s="12"/>
      <c r="Q14" s="12"/>
      <c r="R14" s="12"/>
      <c r="S14" s="12"/>
      <c r="T14" s="12"/>
      <c r="U14" s="12"/>
      <c r="V14" s="12"/>
      <c r="W14" s="12"/>
    </row>
    <row r="15" spans="1:65" ht="17.25" customHeight="1" thickBot="1" x14ac:dyDescent="0.3">
      <c r="A15" s="188" t="s">
        <v>348</v>
      </c>
      <c r="B15" s="575">
        <f>B13-B14</f>
        <v>0</v>
      </c>
      <c r="C15" s="12"/>
      <c r="D15" s="12"/>
      <c r="E15" s="12"/>
      <c r="F15" s="12"/>
      <c r="G15" s="12"/>
      <c r="H15" s="12"/>
      <c r="I15" s="12"/>
      <c r="J15" s="12"/>
      <c r="K15" s="12"/>
      <c r="L15" s="12"/>
      <c r="M15" s="12"/>
      <c r="N15" s="12"/>
      <c r="O15" s="128"/>
      <c r="P15" s="12"/>
      <c r="Q15" s="12"/>
      <c r="R15" s="12"/>
      <c r="S15" s="12"/>
      <c r="T15" s="12"/>
      <c r="U15" s="12"/>
      <c r="V15" s="12"/>
      <c r="W15" s="12"/>
    </row>
    <row r="16" spans="1:65" x14ac:dyDescent="0.25">
      <c r="A16" s="12"/>
      <c r="B16" s="12"/>
      <c r="C16" s="12"/>
      <c r="D16" s="12"/>
      <c r="E16" s="12"/>
      <c r="F16" s="12"/>
      <c r="G16" s="12"/>
      <c r="H16" s="12"/>
      <c r="I16" s="12"/>
      <c r="J16" s="12"/>
      <c r="K16" s="12"/>
      <c r="L16" s="12"/>
      <c r="M16" s="12"/>
      <c r="N16" s="12"/>
      <c r="O16" s="128"/>
      <c r="P16" s="12"/>
      <c r="Q16" s="12"/>
      <c r="R16" s="12"/>
      <c r="S16" s="12"/>
      <c r="T16" s="12"/>
      <c r="U16" s="12"/>
      <c r="V16" s="12"/>
      <c r="W16" s="12"/>
    </row>
    <row r="17" spans="1:23" x14ac:dyDescent="0.25">
      <c r="A17" s="1123"/>
      <c r="B17" s="1123"/>
      <c r="C17" s="10"/>
      <c r="D17" s="12"/>
      <c r="E17" s="12"/>
      <c r="F17" s="12"/>
      <c r="G17" s="12"/>
      <c r="H17" s="12"/>
      <c r="I17" s="12"/>
      <c r="J17" s="12"/>
      <c r="K17" s="12"/>
      <c r="L17" s="12"/>
      <c r="M17" s="12"/>
      <c r="N17" s="12"/>
      <c r="O17" s="128"/>
      <c r="P17" s="12"/>
      <c r="Q17" s="12"/>
      <c r="R17" s="12"/>
      <c r="S17" s="12"/>
      <c r="T17" s="10"/>
      <c r="U17" s="950"/>
      <c r="V17" s="10"/>
      <c r="W17" s="12"/>
    </row>
    <row r="18" spans="1:23" ht="37.5" customHeight="1" thickBot="1" x14ac:dyDescent="0.3">
      <c r="A18" s="1053" t="s">
        <v>720</v>
      </c>
      <c r="B18" s="1053"/>
      <c r="C18" s="1053"/>
      <c r="D18" s="1053"/>
      <c r="E18" s="1053"/>
      <c r="F18" s="1053"/>
      <c r="G18" s="1053"/>
      <c r="H18" s="1053"/>
      <c r="I18" s="1053"/>
      <c r="J18" s="1053"/>
      <c r="K18" s="1053"/>
      <c r="L18" s="1053"/>
      <c r="M18" s="1053"/>
      <c r="N18" s="12"/>
      <c r="O18" s="12"/>
      <c r="P18" s="12"/>
      <c r="Q18" s="12"/>
      <c r="R18" s="12"/>
      <c r="S18" s="12"/>
      <c r="T18" s="951"/>
      <c r="U18" s="952"/>
      <c r="V18" s="952"/>
      <c r="W18" s="12"/>
    </row>
    <row r="19" spans="1:23" ht="31.5" customHeight="1" thickBot="1" x14ac:dyDescent="0.3">
      <c r="A19" s="944" t="s">
        <v>724</v>
      </c>
      <c r="B19" s="945" t="s">
        <v>703</v>
      </c>
      <c r="C19" s="1392" t="s">
        <v>698</v>
      </c>
      <c r="D19" s="946" t="s">
        <v>457</v>
      </c>
      <c r="E19" s="947" t="s">
        <v>458</v>
      </c>
      <c r="F19" s="947" t="s">
        <v>459</v>
      </c>
      <c r="G19" s="947" t="s">
        <v>460</v>
      </c>
      <c r="H19" s="947" t="s">
        <v>17</v>
      </c>
      <c r="I19" s="947" t="s">
        <v>18</v>
      </c>
      <c r="J19" s="947" t="s">
        <v>19</v>
      </c>
      <c r="K19" s="947" t="s">
        <v>461</v>
      </c>
      <c r="L19" s="947" t="s">
        <v>20</v>
      </c>
      <c r="M19" s="947" t="s">
        <v>21</v>
      </c>
      <c r="N19" s="947" t="s">
        <v>22</v>
      </c>
      <c r="O19" s="948" t="s">
        <v>23</v>
      </c>
      <c r="P19" s="949" t="s">
        <v>700</v>
      </c>
      <c r="T19" s="105"/>
      <c r="U19" s="932"/>
      <c r="V19" s="933"/>
    </row>
    <row r="20" spans="1:23" ht="31.5" customHeight="1" x14ac:dyDescent="0.25">
      <c r="A20" s="1062"/>
      <c r="B20" s="1064"/>
      <c r="C20" s="1393" t="s">
        <v>699</v>
      </c>
      <c r="D20" s="916"/>
      <c r="E20" s="916"/>
      <c r="F20" s="463"/>
      <c r="G20" s="917"/>
      <c r="H20" s="916"/>
      <c r="I20" s="916"/>
      <c r="J20" s="916"/>
      <c r="K20" s="916"/>
      <c r="L20" s="916"/>
      <c r="M20" s="916"/>
      <c r="N20" s="916"/>
      <c r="O20" s="918"/>
      <c r="P20" s="919"/>
      <c r="T20" s="105"/>
      <c r="U20" s="932"/>
      <c r="V20" s="933"/>
    </row>
    <row r="21" spans="1:23" ht="27.75" customHeight="1" thickBot="1" x14ac:dyDescent="0.3">
      <c r="A21" s="1063"/>
      <c r="B21" s="1065"/>
      <c r="C21" s="1394" t="s">
        <v>697</v>
      </c>
      <c r="D21" s="920"/>
      <c r="E21" s="920"/>
      <c r="F21" s="515"/>
      <c r="G21" s="514"/>
      <c r="H21" s="920"/>
      <c r="I21" s="920"/>
      <c r="J21" s="920"/>
      <c r="K21" s="920"/>
      <c r="L21" s="920"/>
      <c r="M21" s="920"/>
      <c r="N21" s="920"/>
      <c r="O21" s="921"/>
      <c r="P21" s="922"/>
      <c r="T21" s="105"/>
      <c r="U21" s="932"/>
      <c r="V21" s="933"/>
    </row>
    <row r="22" spans="1:23" ht="28.5" customHeight="1" x14ac:dyDescent="0.25">
      <c r="A22" s="1062"/>
      <c r="B22" s="1064"/>
      <c r="C22" s="1393" t="s">
        <v>696</v>
      </c>
      <c r="D22" s="916"/>
      <c r="E22" s="916"/>
      <c r="F22" s="463"/>
      <c r="G22" s="917"/>
      <c r="H22" s="916"/>
      <c r="I22" s="916"/>
      <c r="J22" s="916"/>
      <c r="K22" s="916"/>
      <c r="L22" s="916"/>
      <c r="M22" s="916"/>
      <c r="N22" s="916"/>
      <c r="O22" s="918"/>
      <c r="P22" s="919"/>
      <c r="T22" s="105"/>
      <c r="U22" s="932"/>
      <c r="V22" s="933"/>
    </row>
    <row r="23" spans="1:23" ht="24" customHeight="1" thickBot="1" x14ac:dyDescent="0.3">
      <c r="A23" s="1063"/>
      <c r="B23" s="1065"/>
      <c r="C23" s="1394" t="s">
        <v>697</v>
      </c>
      <c r="D23" s="920"/>
      <c r="E23" s="920"/>
      <c r="F23" s="515"/>
      <c r="G23" s="514"/>
      <c r="H23" s="920"/>
      <c r="I23" s="920"/>
      <c r="J23" s="920"/>
      <c r="K23" s="920"/>
      <c r="L23" s="920"/>
      <c r="M23" s="920"/>
      <c r="N23" s="920"/>
      <c r="O23" s="921"/>
      <c r="P23" s="922"/>
      <c r="T23" s="105"/>
      <c r="U23" s="932"/>
      <c r="V23" s="933"/>
    </row>
    <row r="24" spans="1:23" ht="26.25" customHeight="1" x14ac:dyDescent="0.25">
      <c r="A24" s="1062"/>
      <c r="B24" s="1064"/>
      <c r="C24" s="1393" t="s">
        <v>696</v>
      </c>
      <c r="D24" s="916"/>
      <c r="E24" s="916"/>
      <c r="F24" s="463"/>
      <c r="G24" s="917"/>
      <c r="H24" s="916"/>
      <c r="I24" s="916"/>
      <c r="J24" s="916"/>
      <c r="K24" s="916"/>
      <c r="L24" s="916"/>
      <c r="M24" s="916"/>
      <c r="N24" s="916"/>
      <c r="O24" s="918"/>
      <c r="P24" s="919"/>
      <c r="T24" s="105"/>
      <c r="U24" s="932"/>
      <c r="V24" s="933"/>
    </row>
    <row r="25" spans="1:23" ht="27" customHeight="1" thickBot="1" x14ac:dyDescent="0.3">
      <c r="A25" s="1063"/>
      <c r="B25" s="1065"/>
      <c r="C25" s="1394" t="s">
        <v>697</v>
      </c>
      <c r="D25" s="920"/>
      <c r="E25" s="920"/>
      <c r="F25" s="515"/>
      <c r="G25" s="514"/>
      <c r="H25" s="920"/>
      <c r="I25" s="920"/>
      <c r="J25" s="920"/>
      <c r="K25" s="920"/>
      <c r="L25" s="920"/>
      <c r="M25" s="920"/>
      <c r="N25" s="920"/>
      <c r="O25" s="921"/>
      <c r="P25" s="922"/>
      <c r="S25" s="105"/>
      <c r="T25" s="105"/>
      <c r="U25" s="932"/>
      <c r="V25" s="933"/>
      <c r="W25" s="105"/>
    </row>
    <row r="26" spans="1:23" ht="25.5" customHeight="1" x14ac:dyDescent="0.25">
      <c r="A26" s="1062"/>
      <c r="B26" s="1064"/>
      <c r="C26" s="1393" t="s">
        <v>696</v>
      </c>
      <c r="D26" s="916"/>
      <c r="E26" s="916"/>
      <c r="F26" s="463"/>
      <c r="G26" s="917"/>
      <c r="H26" s="916"/>
      <c r="I26" s="916"/>
      <c r="J26" s="916"/>
      <c r="K26" s="916"/>
      <c r="L26" s="916"/>
      <c r="M26" s="916"/>
      <c r="N26" s="916"/>
      <c r="O26" s="918"/>
      <c r="P26" s="919"/>
      <c r="S26" s="105"/>
      <c r="T26" s="105"/>
      <c r="U26" s="932"/>
      <c r="V26" s="933"/>
      <c r="W26" s="105"/>
    </row>
    <row r="27" spans="1:23" ht="24.75" customHeight="1" thickBot="1" x14ac:dyDescent="0.3">
      <c r="A27" s="1063"/>
      <c r="B27" s="1065"/>
      <c r="C27" s="1394" t="s">
        <v>697</v>
      </c>
      <c r="D27" s="920"/>
      <c r="E27" s="920"/>
      <c r="F27" s="515"/>
      <c r="G27" s="514"/>
      <c r="H27" s="920"/>
      <c r="I27" s="920"/>
      <c r="J27" s="920"/>
      <c r="K27" s="920"/>
      <c r="L27" s="920"/>
      <c r="M27" s="920"/>
      <c r="N27" s="920"/>
      <c r="O27" s="921"/>
      <c r="P27" s="922"/>
      <c r="S27" s="105"/>
      <c r="T27" s="105"/>
      <c r="U27" s="932"/>
      <c r="V27" s="933"/>
      <c r="W27" s="105"/>
    </row>
    <row r="28" spans="1:23" ht="24" customHeight="1" x14ac:dyDescent="0.25">
      <c r="A28" s="1062"/>
      <c r="B28" s="1064"/>
      <c r="C28" s="1393" t="s">
        <v>696</v>
      </c>
      <c r="D28" s="916"/>
      <c r="E28" s="916"/>
      <c r="F28" s="463"/>
      <c r="G28" s="917"/>
      <c r="H28" s="916"/>
      <c r="I28" s="916"/>
      <c r="J28" s="916"/>
      <c r="K28" s="916"/>
      <c r="L28" s="916"/>
      <c r="M28" s="916"/>
      <c r="N28" s="916"/>
      <c r="O28" s="918"/>
      <c r="P28" s="919"/>
      <c r="S28" s="105"/>
      <c r="T28" s="105"/>
      <c r="U28" s="932"/>
      <c r="V28" s="933"/>
      <c r="W28" s="105"/>
    </row>
    <row r="29" spans="1:23" ht="25.5" customHeight="1" thickBot="1" x14ac:dyDescent="0.3">
      <c r="A29" s="1063"/>
      <c r="B29" s="1065"/>
      <c r="C29" s="1394" t="s">
        <v>697</v>
      </c>
      <c r="D29" s="920"/>
      <c r="E29" s="920"/>
      <c r="F29" s="515"/>
      <c r="G29" s="514"/>
      <c r="H29" s="920"/>
      <c r="I29" s="920"/>
      <c r="J29" s="920"/>
      <c r="K29" s="920"/>
      <c r="L29" s="920"/>
      <c r="M29" s="920"/>
      <c r="N29" s="920"/>
      <c r="O29" s="921"/>
      <c r="P29" s="922"/>
      <c r="S29" s="105"/>
      <c r="T29" s="105"/>
      <c r="U29" s="932"/>
      <c r="V29" s="933"/>
      <c r="W29" s="105"/>
    </row>
    <row r="30" spans="1:23" ht="27" customHeight="1" x14ac:dyDescent="0.25">
      <c r="A30" s="1062"/>
      <c r="B30" s="1121"/>
      <c r="C30" s="1393" t="s">
        <v>696</v>
      </c>
      <c r="D30" s="916"/>
      <c r="E30" s="916"/>
      <c r="F30" s="463"/>
      <c r="G30" s="917"/>
      <c r="H30" s="916"/>
      <c r="I30" s="916"/>
      <c r="J30" s="916"/>
      <c r="K30" s="916"/>
      <c r="L30" s="916"/>
      <c r="M30" s="916"/>
      <c r="N30" s="916"/>
      <c r="O30" s="918"/>
      <c r="P30" s="919"/>
      <c r="S30" s="105"/>
      <c r="T30" s="105"/>
      <c r="U30" s="932"/>
      <c r="V30" s="933"/>
      <c r="W30" s="105"/>
    </row>
    <row r="31" spans="1:23" ht="30" customHeight="1" thickBot="1" x14ac:dyDescent="0.3">
      <c r="A31" s="1066"/>
      <c r="B31" s="1122"/>
      <c r="C31" s="1395" t="s">
        <v>697</v>
      </c>
      <c r="D31" s="935"/>
      <c r="E31" s="935"/>
      <c r="F31" s="936"/>
      <c r="G31" s="931"/>
      <c r="H31" s="935"/>
      <c r="I31" s="935"/>
      <c r="J31" s="935"/>
      <c r="K31" s="935"/>
      <c r="L31" s="935"/>
      <c r="M31" s="935"/>
      <c r="N31" s="935"/>
      <c r="O31" s="937"/>
      <c r="P31" s="938"/>
      <c r="S31" s="105"/>
      <c r="T31" s="105"/>
      <c r="U31" s="932"/>
      <c r="V31" s="933"/>
      <c r="W31" s="105"/>
    </row>
    <row r="32" spans="1:23" ht="30" customHeight="1" thickBot="1" x14ac:dyDescent="0.3">
      <c r="A32" s="953" t="s">
        <v>725</v>
      </c>
      <c r="B32" s="954" t="s">
        <v>727</v>
      </c>
      <c r="C32" s="1396" t="s">
        <v>698</v>
      </c>
      <c r="D32" s="955" t="s">
        <v>457</v>
      </c>
      <c r="E32" s="955" t="s">
        <v>458</v>
      </c>
      <c r="F32" s="955" t="s">
        <v>459</v>
      </c>
      <c r="G32" s="955" t="s">
        <v>460</v>
      </c>
      <c r="H32" s="955" t="s">
        <v>17</v>
      </c>
      <c r="I32" s="955" t="s">
        <v>18</v>
      </c>
      <c r="J32" s="955" t="s">
        <v>19</v>
      </c>
      <c r="K32" s="955" t="s">
        <v>461</v>
      </c>
      <c r="L32" s="955" t="s">
        <v>20</v>
      </c>
      <c r="M32" s="955" t="s">
        <v>21</v>
      </c>
      <c r="N32" s="955" t="s">
        <v>22</v>
      </c>
      <c r="O32" s="955" t="s">
        <v>23</v>
      </c>
      <c r="P32" s="956" t="s">
        <v>700</v>
      </c>
      <c r="S32" s="105"/>
      <c r="T32" s="105"/>
      <c r="U32" s="932"/>
      <c r="V32" s="933"/>
      <c r="W32" s="105"/>
    </row>
    <row r="33" spans="1:71" ht="32.25" customHeight="1" x14ac:dyDescent="0.25">
      <c r="A33" s="958"/>
      <c r="B33" s="943"/>
      <c r="C33" s="1397" t="s">
        <v>726</v>
      </c>
      <c r="D33" s="941"/>
      <c r="E33" s="941"/>
      <c r="F33" s="942"/>
      <c r="G33" s="943"/>
      <c r="H33" s="941"/>
      <c r="I33" s="941"/>
      <c r="J33" s="941"/>
      <c r="K33" s="941"/>
      <c r="L33" s="941"/>
      <c r="M33" s="941"/>
      <c r="N33" s="941"/>
      <c r="O33" s="941"/>
      <c r="P33" s="941"/>
      <c r="S33" s="105"/>
      <c r="T33" s="105"/>
      <c r="U33" s="932"/>
      <c r="V33" s="933"/>
      <c r="W33" s="105"/>
    </row>
    <row r="34" spans="1:71" ht="32.25" customHeight="1" x14ac:dyDescent="0.25">
      <c r="A34" s="959"/>
      <c r="B34" s="931"/>
      <c r="C34" s="1398" t="s">
        <v>726</v>
      </c>
      <c r="D34" s="939"/>
      <c r="E34" s="939"/>
      <c r="F34" s="934"/>
      <c r="G34" s="513"/>
      <c r="H34" s="939"/>
      <c r="I34" s="939"/>
      <c r="J34" s="939"/>
      <c r="K34" s="939"/>
      <c r="L34" s="939"/>
      <c r="M34" s="939"/>
      <c r="N34" s="939"/>
      <c r="O34" s="939"/>
      <c r="P34" s="939"/>
      <c r="S34" s="105"/>
      <c r="T34" s="105"/>
      <c r="U34" s="932"/>
      <c r="V34" s="933"/>
      <c r="W34" s="105"/>
    </row>
    <row r="35" spans="1:71" ht="26.25" customHeight="1" thickBot="1" x14ac:dyDescent="0.3">
      <c r="A35" s="960"/>
      <c r="B35" s="514"/>
      <c r="C35" s="1394" t="s">
        <v>726</v>
      </c>
      <c r="D35" s="920"/>
      <c r="E35" s="920"/>
      <c r="F35" s="515"/>
      <c r="G35" s="514"/>
      <c r="H35" s="920"/>
      <c r="I35" s="920"/>
      <c r="J35" s="920"/>
      <c r="K35" s="920"/>
      <c r="L35" s="920"/>
      <c r="M35" s="920"/>
      <c r="N35" s="920"/>
      <c r="O35" s="920"/>
      <c r="P35" s="922"/>
      <c r="S35" s="105"/>
      <c r="T35" s="105"/>
      <c r="U35" s="932"/>
      <c r="V35" s="933"/>
      <c r="W35" s="105"/>
    </row>
    <row r="36" spans="1:71" x14ac:dyDescent="0.25">
      <c r="A36" s="716"/>
      <c r="B36" s="716"/>
      <c r="C36" s="105"/>
      <c r="O36" s="106"/>
    </row>
    <row r="37" spans="1:71" x14ac:dyDescent="0.25">
      <c r="A37" s="716"/>
      <c r="B37" s="716"/>
      <c r="C37" s="105"/>
      <c r="O37" s="106"/>
    </row>
    <row r="38" spans="1:71" x14ac:dyDescent="0.25">
      <c r="A38" s="716"/>
      <c r="B38" s="716"/>
      <c r="C38" s="105"/>
      <c r="O38" s="106"/>
    </row>
    <row r="39" spans="1:71" ht="17.25" thickBot="1" x14ac:dyDescent="0.3">
      <c r="A39" s="716"/>
      <c r="B39" s="716"/>
      <c r="C39" s="105"/>
      <c r="O39" s="106"/>
    </row>
    <row r="40" spans="1:71" ht="17.25" thickBot="1" x14ac:dyDescent="0.3">
      <c r="A40" s="1054" t="s">
        <v>719</v>
      </c>
      <c r="B40" s="1055"/>
      <c r="C40" s="1055"/>
      <c r="D40" s="1055"/>
      <c r="E40" s="1055"/>
      <c r="F40" s="1055"/>
      <c r="G40" s="1055"/>
      <c r="H40" s="1055"/>
      <c r="I40" s="1055"/>
      <c r="J40" s="1055"/>
      <c r="K40" s="1056"/>
      <c r="L40" s="12"/>
      <c r="O40" s="106"/>
    </row>
    <row r="41" spans="1:71" ht="35.25" customHeight="1" x14ac:dyDescent="0.25">
      <c r="A41" s="12"/>
      <c r="B41" s="12"/>
      <c r="C41" s="1061" t="s">
        <v>695</v>
      </c>
      <c r="D41" s="1061"/>
      <c r="E41" s="1061"/>
      <c r="F41" s="12"/>
      <c r="G41" s="12"/>
      <c r="H41" s="12"/>
      <c r="I41" s="12"/>
      <c r="J41" s="12"/>
      <c r="K41" s="12"/>
      <c r="L41" s="12"/>
      <c r="O41" s="106"/>
    </row>
    <row r="42" spans="1:71" ht="17.25" thickBot="1" x14ac:dyDescent="0.3">
      <c r="A42" s="12"/>
      <c r="B42" s="12"/>
      <c r="C42" s="12"/>
      <c r="D42" s="12"/>
      <c r="E42" s="12"/>
      <c r="F42" s="12"/>
      <c r="G42" s="12"/>
      <c r="H42" s="12"/>
      <c r="I42" s="12"/>
      <c r="J42" s="12"/>
      <c r="K42" s="12"/>
      <c r="O42" s="106"/>
    </row>
    <row r="43" spans="1:71" ht="17.25" thickBot="1" x14ac:dyDescent="0.3">
      <c r="A43" s="1067" t="s">
        <v>9</v>
      </c>
      <c r="B43" s="1057" t="s">
        <v>736</v>
      </c>
      <c r="C43" s="1058"/>
      <c r="D43" s="1058"/>
      <c r="E43" s="1057" t="s">
        <v>71</v>
      </c>
      <c r="F43" s="1058"/>
      <c r="G43" s="1059"/>
      <c r="H43" s="1057" t="s">
        <v>730</v>
      </c>
      <c r="I43" s="1058"/>
      <c r="J43" s="1059"/>
      <c r="K43" s="1057" t="s">
        <v>731</v>
      </c>
      <c r="L43" s="1058"/>
      <c r="M43" s="1059"/>
      <c r="N43" s="924" t="s">
        <v>50</v>
      </c>
      <c r="O43" s="925"/>
      <c r="P43" s="925"/>
      <c r="Q43" s="926"/>
      <c r="U43" s="106"/>
      <c r="AA43" s="104"/>
      <c r="AB43" s="104"/>
      <c r="AC43" s="104"/>
      <c r="AD43" s="104"/>
      <c r="AE43" s="104"/>
      <c r="AF43" s="104"/>
      <c r="BN43" s="105"/>
      <c r="BO43" s="105"/>
      <c r="BP43" s="105"/>
      <c r="BQ43" s="105"/>
      <c r="BR43" s="105"/>
      <c r="BS43" s="105"/>
    </row>
    <row r="44" spans="1:71" ht="17.25" thickBot="1" x14ac:dyDescent="0.3">
      <c r="A44" s="1068"/>
      <c r="B44" s="718" t="s">
        <v>704</v>
      </c>
      <c r="C44" s="719" t="s">
        <v>705</v>
      </c>
      <c r="D44" s="1374" t="s">
        <v>706</v>
      </c>
      <c r="E44" s="718" t="s">
        <v>704</v>
      </c>
      <c r="F44" s="719" t="s">
        <v>705</v>
      </c>
      <c r="G44" s="720" t="s">
        <v>706</v>
      </c>
      <c r="H44" s="721" t="s">
        <v>707</v>
      </c>
      <c r="I44" s="722" t="s">
        <v>705</v>
      </c>
      <c r="J44" s="723" t="s">
        <v>706</v>
      </c>
      <c r="K44" s="1347" t="s">
        <v>707</v>
      </c>
      <c r="L44" s="1346" t="s">
        <v>705</v>
      </c>
      <c r="M44" s="1348" t="s">
        <v>706</v>
      </c>
      <c r="N44" s="718" t="s">
        <v>707</v>
      </c>
      <c r="O44" s="719" t="s">
        <v>705</v>
      </c>
      <c r="P44" s="720" t="s">
        <v>706</v>
      </c>
      <c r="Q44" s="724" t="s">
        <v>52</v>
      </c>
      <c r="U44" s="106"/>
      <c r="AA44" s="104"/>
      <c r="AB44" s="104"/>
      <c r="AC44" s="104"/>
      <c r="AD44" s="104"/>
      <c r="AE44" s="104"/>
      <c r="AF44" s="104"/>
      <c r="BN44" s="105"/>
      <c r="BO44" s="105"/>
      <c r="BP44" s="105"/>
      <c r="BQ44" s="105"/>
      <c r="BR44" s="105"/>
      <c r="BS44" s="105"/>
    </row>
    <row r="45" spans="1:71" x14ac:dyDescent="0.25">
      <c r="A45" s="284"/>
      <c r="B45" s="923"/>
      <c r="C45" s="923"/>
      <c r="D45" s="1375"/>
      <c r="E45" s="923">
        <v>0</v>
      </c>
      <c r="F45" s="923">
        <v>0</v>
      </c>
      <c r="G45" s="923">
        <v>0</v>
      </c>
      <c r="H45" s="726" t="s">
        <v>510</v>
      </c>
      <c r="I45" s="727" t="s">
        <v>510</v>
      </c>
      <c r="J45" s="728" t="s">
        <v>510</v>
      </c>
      <c r="K45" s="1385"/>
      <c r="L45" s="1386"/>
      <c r="M45" s="919"/>
      <c r="N45" s="725">
        <f>E45*1</f>
        <v>0</v>
      </c>
      <c r="O45" s="729">
        <f>F45*25</f>
        <v>0</v>
      </c>
      <c r="P45" s="730">
        <f>G45*298</f>
        <v>0</v>
      </c>
      <c r="Q45" s="731">
        <f t="shared" ref="Q45:Q56" si="0">SUM(N45:P45)</f>
        <v>0</v>
      </c>
      <c r="T45" s="105"/>
      <c r="U45" s="1384"/>
      <c r="V45" s="105"/>
      <c r="AA45" s="716"/>
      <c r="AB45" s="716"/>
      <c r="AC45" s="716"/>
      <c r="AD45" s="198"/>
      <c r="AE45" s="104"/>
      <c r="AF45" s="104"/>
      <c r="BN45" s="105"/>
      <c r="BO45" s="105"/>
      <c r="BP45" s="105"/>
      <c r="BQ45" s="105"/>
      <c r="BR45" s="105"/>
      <c r="BS45" s="105"/>
    </row>
    <row r="46" spans="1:71" x14ac:dyDescent="0.25">
      <c r="A46" s="284"/>
      <c r="B46" s="923"/>
      <c r="C46" s="923"/>
      <c r="D46" s="1375"/>
      <c r="E46" s="923">
        <v>0</v>
      </c>
      <c r="F46" s="923">
        <v>0</v>
      </c>
      <c r="G46" s="923">
        <v>0</v>
      </c>
      <c r="H46" s="726" t="s">
        <v>510</v>
      </c>
      <c r="I46" s="727" t="s">
        <v>510</v>
      </c>
      <c r="J46" s="728" t="s">
        <v>510</v>
      </c>
      <c r="K46" s="1387"/>
      <c r="L46" s="1388"/>
      <c r="M46" s="1389"/>
      <c r="N46" s="725">
        <f>E46*1</f>
        <v>0</v>
      </c>
      <c r="O46" s="729">
        <f>F46*25</f>
        <v>0</v>
      </c>
      <c r="P46" s="730">
        <f>G46*298</f>
        <v>0</v>
      </c>
      <c r="Q46" s="731">
        <f t="shared" si="0"/>
        <v>0</v>
      </c>
      <c r="T46" s="105"/>
      <c r="U46" s="1384"/>
      <c r="V46" s="105"/>
      <c r="AA46" s="104"/>
      <c r="AB46" s="104"/>
      <c r="AC46" s="104"/>
      <c r="AD46" s="104"/>
      <c r="AE46" s="104"/>
      <c r="AF46" s="104"/>
      <c r="BN46" s="105"/>
      <c r="BO46" s="105"/>
      <c r="BP46" s="105"/>
      <c r="BQ46" s="105"/>
      <c r="BR46" s="105"/>
      <c r="BS46" s="105"/>
    </row>
    <row r="47" spans="1:71" x14ac:dyDescent="0.25">
      <c r="A47" s="284"/>
      <c r="B47" s="923"/>
      <c r="C47" s="923"/>
      <c r="D47" s="1375"/>
      <c r="E47" s="923">
        <v>0</v>
      </c>
      <c r="F47" s="923">
        <v>0</v>
      </c>
      <c r="G47" s="923">
        <v>0</v>
      </c>
      <c r="H47" s="726" t="s">
        <v>510</v>
      </c>
      <c r="I47" s="727" t="s">
        <v>510</v>
      </c>
      <c r="J47" s="728" t="s">
        <v>510</v>
      </c>
      <c r="K47" s="1387"/>
      <c r="L47" s="1388"/>
      <c r="M47" s="1389"/>
      <c r="N47" s="725">
        <f>E47*1</f>
        <v>0</v>
      </c>
      <c r="O47" s="729">
        <f>F47*25</f>
        <v>0</v>
      </c>
      <c r="P47" s="730">
        <f>G47*298</f>
        <v>0</v>
      </c>
      <c r="Q47" s="731">
        <f t="shared" si="0"/>
        <v>0</v>
      </c>
      <c r="T47" s="105"/>
      <c r="U47" s="1384"/>
      <c r="V47" s="105"/>
      <c r="AA47" s="104"/>
      <c r="AB47" s="104"/>
      <c r="AC47" s="104"/>
      <c r="AD47" s="104"/>
      <c r="AE47" s="104"/>
      <c r="AF47" s="104"/>
      <c r="BN47" s="105"/>
      <c r="BO47" s="105"/>
      <c r="BP47" s="105"/>
      <c r="BQ47" s="105"/>
      <c r="BR47" s="105"/>
      <c r="BS47" s="105"/>
    </row>
    <row r="48" spans="1:71" x14ac:dyDescent="0.25">
      <c r="A48" s="284"/>
      <c r="B48" s="923"/>
      <c r="C48" s="923"/>
      <c r="D48" s="1375"/>
      <c r="E48" s="923">
        <v>0</v>
      </c>
      <c r="F48" s="923">
        <v>0</v>
      </c>
      <c r="G48" s="923">
        <v>0</v>
      </c>
      <c r="H48" s="726" t="s">
        <v>510</v>
      </c>
      <c r="I48" s="727" t="s">
        <v>510</v>
      </c>
      <c r="J48" s="728" t="s">
        <v>510</v>
      </c>
      <c r="K48" s="1387"/>
      <c r="L48" s="1388"/>
      <c r="M48" s="1389"/>
      <c r="N48" s="725">
        <f>E48*1</f>
        <v>0</v>
      </c>
      <c r="O48" s="729">
        <f>F48*25</f>
        <v>0</v>
      </c>
      <c r="P48" s="730">
        <f>G48*298</f>
        <v>0</v>
      </c>
      <c r="Q48" s="731">
        <f t="shared" si="0"/>
        <v>0</v>
      </c>
      <c r="T48" s="105"/>
      <c r="U48" s="1384"/>
      <c r="V48" s="105"/>
      <c r="AA48" s="104"/>
      <c r="AB48" s="104"/>
      <c r="AC48" s="104"/>
      <c r="AD48" s="104"/>
      <c r="AE48" s="104"/>
      <c r="AF48" s="104"/>
      <c r="BN48" s="105"/>
      <c r="BO48" s="105"/>
      <c r="BP48" s="105"/>
      <c r="BQ48" s="105"/>
      <c r="BR48" s="105"/>
      <c r="BS48" s="105"/>
    </row>
    <row r="49" spans="1:84" x14ac:dyDescent="0.25">
      <c r="A49" s="284"/>
      <c r="B49" s="923"/>
      <c r="C49" s="923"/>
      <c r="D49" s="1375"/>
      <c r="E49" s="923">
        <v>0</v>
      </c>
      <c r="F49" s="923">
        <v>0</v>
      </c>
      <c r="G49" s="923">
        <v>0</v>
      </c>
      <c r="H49" s="726" t="s">
        <v>510</v>
      </c>
      <c r="I49" s="727" t="s">
        <v>510</v>
      </c>
      <c r="J49" s="728" t="s">
        <v>510</v>
      </c>
      <c r="K49" s="1387"/>
      <c r="L49" s="1388"/>
      <c r="M49" s="1389"/>
      <c r="N49" s="725">
        <f>E49*1</f>
        <v>0</v>
      </c>
      <c r="O49" s="729">
        <f>F49*25</f>
        <v>0</v>
      </c>
      <c r="P49" s="730">
        <f>G49*298</f>
        <v>0</v>
      </c>
      <c r="Q49" s="731">
        <f t="shared" si="0"/>
        <v>0</v>
      </c>
      <c r="T49" s="105"/>
      <c r="U49" s="1384"/>
      <c r="V49" s="105"/>
      <c r="AA49" s="104"/>
      <c r="AB49" s="104"/>
      <c r="AC49" s="104"/>
      <c r="AD49" s="104"/>
      <c r="AE49" s="104"/>
      <c r="AF49" s="104"/>
      <c r="BN49" s="105"/>
      <c r="BO49" s="105"/>
      <c r="BP49" s="105"/>
      <c r="BQ49" s="105"/>
      <c r="BR49" s="105"/>
      <c r="BS49" s="105"/>
    </row>
    <row r="50" spans="1:84" x14ac:dyDescent="0.25">
      <c r="A50" s="284"/>
      <c r="B50" s="923"/>
      <c r="C50" s="923"/>
      <c r="D50" s="1375"/>
      <c r="E50" s="923">
        <v>0</v>
      </c>
      <c r="F50" s="923">
        <v>0</v>
      </c>
      <c r="G50" s="923">
        <v>0</v>
      </c>
      <c r="H50" s="726" t="s">
        <v>510</v>
      </c>
      <c r="I50" s="727" t="s">
        <v>510</v>
      </c>
      <c r="J50" s="728" t="s">
        <v>510</v>
      </c>
      <c r="K50" s="1387"/>
      <c r="L50" s="1388"/>
      <c r="M50" s="1389"/>
      <c r="N50" s="725">
        <f>E50*1</f>
        <v>0</v>
      </c>
      <c r="O50" s="729">
        <f>F50*25</f>
        <v>0</v>
      </c>
      <c r="P50" s="730">
        <f>G50*298</f>
        <v>0</v>
      </c>
      <c r="Q50" s="731">
        <f t="shared" si="0"/>
        <v>0</v>
      </c>
      <c r="T50" s="105"/>
      <c r="U50" s="1384"/>
      <c r="V50" s="105"/>
      <c r="AA50" s="716"/>
      <c r="AB50" s="716"/>
      <c r="AC50" s="716"/>
      <c r="AD50" s="198"/>
      <c r="AE50" s="104"/>
      <c r="AF50" s="104"/>
      <c r="BN50" s="105"/>
      <c r="BO50" s="105"/>
      <c r="BP50" s="105"/>
      <c r="BQ50" s="105"/>
      <c r="BR50" s="105"/>
      <c r="BS50" s="105"/>
    </row>
    <row r="51" spans="1:84" x14ac:dyDescent="0.25">
      <c r="A51" s="284"/>
      <c r="B51" s="923"/>
      <c r="C51" s="923"/>
      <c r="D51" s="1375"/>
      <c r="E51" s="923">
        <v>0</v>
      </c>
      <c r="F51" s="923">
        <v>0</v>
      </c>
      <c r="G51" s="923">
        <v>0</v>
      </c>
      <c r="H51" s="726" t="s">
        <v>510</v>
      </c>
      <c r="I51" s="727" t="s">
        <v>510</v>
      </c>
      <c r="J51" s="728" t="s">
        <v>510</v>
      </c>
      <c r="K51" s="1387"/>
      <c r="L51" s="1388"/>
      <c r="M51" s="1389"/>
      <c r="N51" s="725">
        <f>E51*1</f>
        <v>0</v>
      </c>
      <c r="O51" s="732">
        <f>F51*25</f>
        <v>0</v>
      </c>
      <c r="P51" s="730">
        <f>G51*298</f>
        <v>0</v>
      </c>
      <c r="Q51" s="733">
        <f t="shared" si="0"/>
        <v>0</v>
      </c>
      <c r="T51" s="105"/>
      <c r="U51" s="1384"/>
      <c r="V51" s="105"/>
      <c r="Z51" s="716"/>
      <c r="AA51" s="716"/>
      <c r="AB51" s="716"/>
      <c r="AC51" s="198"/>
      <c r="AD51" s="104"/>
      <c r="AE51" s="104"/>
      <c r="AF51" s="104"/>
      <c r="BN51" s="105"/>
      <c r="BO51" s="105"/>
      <c r="BP51" s="105"/>
      <c r="BQ51" s="105"/>
      <c r="BR51" s="105"/>
      <c r="BS51" s="105"/>
    </row>
    <row r="52" spans="1:84" x14ac:dyDescent="0.25">
      <c r="A52" s="284"/>
      <c r="B52" s="923"/>
      <c r="C52" s="923"/>
      <c r="D52" s="1375"/>
      <c r="E52" s="923">
        <v>0</v>
      </c>
      <c r="F52" s="923">
        <v>0</v>
      </c>
      <c r="G52" s="923">
        <v>0</v>
      </c>
      <c r="H52" s="726" t="s">
        <v>510</v>
      </c>
      <c r="I52" s="727" t="s">
        <v>510</v>
      </c>
      <c r="J52" s="728" t="s">
        <v>510</v>
      </c>
      <c r="K52" s="1387"/>
      <c r="L52" s="1388"/>
      <c r="M52" s="1389"/>
      <c r="N52" s="725">
        <f>E52*1</f>
        <v>0</v>
      </c>
      <c r="O52" s="732">
        <f>F52*25</f>
        <v>0</v>
      </c>
      <c r="P52" s="730">
        <f>G52*298</f>
        <v>0</v>
      </c>
      <c r="Q52" s="733">
        <f t="shared" si="0"/>
        <v>0</v>
      </c>
      <c r="T52" s="105"/>
      <c r="U52" s="1384"/>
      <c r="V52" s="105"/>
      <c r="Z52" s="716"/>
      <c r="AA52" s="716"/>
      <c r="AB52" s="716"/>
      <c r="AC52" s="198"/>
      <c r="AD52" s="104"/>
      <c r="AE52" s="104"/>
      <c r="AF52" s="104"/>
      <c r="BN52" s="105"/>
      <c r="BO52" s="105"/>
      <c r="BP52" s="105"/>
      <c r="BQ52" s="105"/>
      <c r="BR52" s="105"/>
      <c r="BS52" s="105"/>
    </row>
    <row r="53" spans="1:84" x14ac:dyDescent="0.25">
      <c r="A53" s="284"/>
      <c r="B53" s="923"/>
      <c r="C53" s="923"/>
      <c r="D53" s="1375"/>
      <c r="E53" s="923">
        <v>0</v>
      </c>
      <c r="F53" s="923">
        <v>0</v>
      </c>
      <c r="G53" s="923">
        <v>0</v>
      </c>
      <c r="H53" s="726" t="s">
        <v>510</v>
      </c>
      <c r="I53" s="727" t="s">
        <v>510</v>
      </c>
      <c r="J53" s="728" t="s">
        <v>510</v>
      </c>
      <c r="K53" s="1387"/>
      <c r="L53" s="1388"/>
      <c r="M53" s="1389"/>
      <c r="N53" s="725">
        <f>E53*1</f>
        <v>0</v>
      </c>
      <c r="O53" s="732">
        <f>F53*25</f>
        <v>0</v>
      </c>
      <c r="P53" s="730">
        <f>G53*298</f>
        <v>0</v>
      </c>
      <c r="Q53" s="733">
        <f t="shared" si="0"/>
        <v>0</v>
      </c>
      <c r="T53" s="105"/>
      <c r="U53" s="1384"/>
      <c r="V53" s="105"/>
      <c r="Z53" s="716"/>
      <c r="AA53" s="716"/>
      <c r="AB53" s="716"/>
      <c r="AC53" s="198"/>
      <c r="AD53" s="104"/>
      <c r="AE53" s="104"/>
      <c r="AF53" s="104"/>
      <c r="BN53" s="105"/>
      <c r="BO53" s="105"/>
      <c r="BP53" s="105"/>
      <c r="BQ53" s="105"/>
      <c r="BR53" s="105"/>
      <c r="BS53" s="105"/>
    </row>
    <row r="54" spans="1:84" x14ac:dyDescent="0.25">
      <c r="A54" s="284"/>
      <c r="B54" s="923"/>
      <c r="C54" s="923"/>
      <c r="D54" s="1375"/>
      <c r="E54" s="923">
        <v>0</v>
      </c>
      <c r="F54" s="923">
        <v>0</v>
      </c>
      <c r="G54" s="923">
        <v>0</v>
      </c>
      <c r="H54" s="726" t="s">
        <v>510</v>
      </c>
      <c r="I54" s="727" t="s">
        <v>510</v>
      </c>
      <c r="J54" s="728" t="s">
        <v>510</v>
      </c>
      <c r="K54" s="1387"/>
      <c r="L54" s="1388"/>
      <c r="M54" s="1389"/>
      <c r="N54" s="725">
        <f>E54*1</f>
        <v>0</v>
      </c>
      <c r="O54" s="732">
        <f>F54*25</f>
        <v>0</v>
      </c>
      <c r="P54" s="730">
        <f>G54*298</f>
        <v>0</v>
      </c>
      <c r="Q54" s="733">
        <f t="shared" si="0"/>
        <v>0</v>
      </c>
      <c r="T54" s="105"/>
      <c r="U54" s="1384"/>
      <c r="V54" s="105"/>
      <c r="Z54" s="716"/>
      <c r="AA54" s="716"/>
      <c r="AB54" s="716"/>
      <c r="AC54" s="198"/>
      <c r="AD54" s="104"/>
      <c r="AE54" s="104"/>
      <c r="AF54" s="104"/>
      <c r="BN54" s="105"/>
      <c r="BO54" s="105"/>
      <c r="BP54" s="105"/>
      <c r="BQ54" s="105"/>
      <c r="BR54" s="105"/>
      <c r="BS54" s="105"/>
    </row>
    <row r="55" spans="1:84" x14ac:dyDescent="0.25">
      <c r="A55" s="284"/>
      <c r="B55" s="923"/>
      <c r="C55" s="923"/>
      <c r="D55" s="1375"/>
      <c r="E55" s="923">
        <v>0</v>
      </c>
      <c r="F55" s="923">
        <v>0</v>
      </c>
      <c r="G55" s="923">
        <v>0</v>
      </c>
      <c r="H55" s="726" t="s">
        <v>510</v>
      </c>
      <c r="I55" s="727" t="s">
        <v>510</v>
      </c>
      <c r="J55" s="728" t="s">
        <v>510</v>
      </c>
      <c r="K55" s="1387"/>
      <c r="L55" s="1388"/>
      <c r="M55" s="1389"/>
      <c r="N55" s="725">
        <f>E55*1</f>
        <v>0</v>
      </c>
      <c r="O55" s="732">
        <f>F55*25</f>
        <v>0</v>
      </c>
      <c r="P55" s="730">
        <f>G55*298</f>
        <v>0</v>
      </c>
      <c r="Q55" s="733">
        <f t="shared" si="0"/>
        <v>0</v>
      </c>
      <c r="T55" s="105"/>
      <c r="U55" s="1384"/>
      <c r="V55" s="105"/>
      <c r="Z55" s="716"/>
      <c r="AA55" s="716"/>
      <c r="AB55" s="716"/>
      <c r="AC55" s="198"/>
      <c r="AD55" s="104"/>
      <c r="AE55" s="104"/>
      <c r="AF55" s="104"/>
      <c r="BN55" s="105"/>
      <c r="BO55" s="105"/>
      <c r="BP55" s="105"/>
      <c r="BQ55" s="105"/>
      <c r="BR55" s="105"/>
      <c r="BS55" s="105"/>
      <c r="BT55" s="105"/>
      <c r="BU55" s="105"/>
      <c r="BV55" s="105"/>
      <c r="BW55" s="105"/>
      <c r="BX55" s="105"/>
      <c r="BY55" s="105"/>
      <c r="BZ55" s="105"/>
      <c r="CA55" s="105"/>
      <c r="CB55" s="105"/>
      <c r="CC55" s="105"/>
      <c r="CD55" s="105"/>
      <c r="CE55" s="105"/>
      <c r="CF55" s="105"/>
    </row>
    <row r="56" spans="1:84" ht="17.25" thickBot="1" x14ac:dyDescent="0.3">
      <c r="A56" s="961"/>
      <c r="B56" s="1373"/>
      <c r="C56" s="1373"/>
      <c r="D56" s="1376"/>
      <c r="E56" s="923">
        <v>0</v>
      </c>
      <c r="F56" s="923">
        <v>0</v>
      </c>
      <c r="G56" s="923">
        <v>0</v>
      </c>
      <c r="H56" s="726" t="s">
        <v>510</v>
      </c>
      <c r="I56" s="727" t="s">
        <v>510</v>
      </c>
      <c r="J56" s="728" t="s">
        <v>510</v>
      </c>
      <c r="K56" s="1390"/>
      <c r="L56" s="1391"/>
      <c r="M56" s="922"/>
      <c r="N56" s="734">
        <f>E56*1</f>
        <v>0</v>
      </c>
      <c r="O56" s="735">
        <f>F56*25</f>
        <v>0</v>
      </c>
      <c r="P56" s="730">
        <f>G56*298</f>
        <v>0</v>
      </c>
      <c r="Q56" s="736">
        <f t="shared" si="0"/>
        <v>0</v>
      </c>
      <c r="T56" s="105"/>
      <c r="U56" s="1384"/>
      <c r="V56" s="105"/>
      <c r="Z56" s="716"/>
      <c r="AA56" s="716"/>
      <c r="AB56" s="716"/>
      <c r="AC56" s="198"/>
      <c r="AD56" s="104"/>
      <c r="AE56" s="104"/>
      <c r="AF56" s="104"/>
      <c r="BN56" s="105"/>
      <c r="BO56" s="105"/>
      <c r="BP56" s="105"/>
      <c r="BQ56" s="105"/>
      <c r="BR56" s="105"/>
      <c r="BS56" s="105"/>
      <c r="BT56" s="105"/>
      <c r="BU56" s="105"/>
      <c r="BV56" s="105"/>
      <c r="BW56" s="105"/>
      <c r="BX56" s="105"/>
      <c r="BY56" s="105"/>
      <c r="BZ56" s="105"/>
      <c r="CA56" s="105"/>
      <c r="CB56" s="105"/>
      <c r="CC56" s="105"/>
      <c r="CD56" s="105"/>
      <c r="CE56" s="105"/>
      <c r="CF56" s="105"/>
    </row>
    <row r="57" spans="1:84" ht="21.75" thickBot="1" x14ac:dyDescent="0.4">
      <c r="A57" s="737" t="s">
        <v>85</v>
      </c>
      <c r="B57" s="804"/>
      <c r="C57" s="804"/>
      <c r="D57" s="804"/>
      <c r="E57" s="541">
        <f>SUM(E44:E56)</f>
        <v>0</v>
      </c>
      <c r="F57" s="738">
        <f>SUM(F44:F56)</f>
        <v>0</v>
      </c>
      <c r="G57" s="738">
        <f>SUM(G44:G56)</f>
        <v>0</v>
      </c>
      <c r="H57" s="739"/>
      <c r="I57" s="12"/>
      <c r="J57" s="12"/>
      <c r="K57" s="739"/>
      <c r="L57" s="12"/>
      <c r="M57" s="12"/>
      <c r="N57" s="541">
        <f>SUM(N44:N56)</f>
        <v>0</v>
      </c>
      <c r="O57" s="738">
        <f>SUM(O44:O56)</f>
        <v>0</v>
      </c>
      <c r="P57" s="738">
        <f>SUM(P44:P56)</f>
        <v>0</v>
      </c>
      <c r="Q57" s="541">
        <f>SUM(Q44:Q56)</f>
        <v>0</v>
      </c>
      <c r="U57" s="106"/>
      <c r="X57" s="1115" t="s">
        <v>450</v>
      </c>
      <c r="Y57" s="1116"/>
      <c r="Z57" s="1116"/>
      <c r="AA57" s="1116"/>
      <c r="AB57" s="1116"/>
      <c r="AC57" s="1116"/>
      <c r="AD57" s="1117"/>
      <c r="AE57" s="104"/>
      <c r="AF57" s="104"/>
      <c r="BN57" s="105"/>
      <c r="BO57" s="105"/>
      <c r="BP57" s="105"/>
      <c r="BQ57" s="105"/>
      <c r="BR57" s="105"/>
      <c r="BS57" s="105"/>
      <c r="BT57" s="105"/>
      <c r="BU57" s="105"/>
      <c r="BV57" s="105"/>
      <c r="BW57" s="105"/>
      <c r="BX57" s="105"/>
      <c r="BY57" s="105"/>
      <c r="BZ57" s="105"/>
      <c r="CA57" s="105"/>
      <c r="CB57" s="105"/>
      <c r="CC57" s="105"/>
      <c r="CD57" s="105"/>
      <c r="CE57" s="105"/>
      <c r="CF57" s="105"/>
    </row>
    <row r="58" spans="1:84" x14ac:dyDescent="0.25">
      <c r="A58" s="10"/>
      <c r="B58" s="10"/>
      <c r="C58" s="12"/>
      <c r="D58" s="12"/>
      <c r="E58" s="12"/>
      <c r="F58" s="12"/>
      <c r="G58" s="12"/>
      <c r="H58" s="12"/>
      <c r="I58" s="12"/>
      <c r="J58" s="12"/>
      <c r="K58" s="12"/>
      <c r="O58" s="106"/>
      <c r="U58" s="1118" t="s">
        <v>242</v>
      </c>
      <c r="V58" s="1119"/>
      <c r="W58" s="1120"/>
      <c r="X58" s="713">
        <f>SUM(X88,X114,X141,X166,Q57)-X59</f>
        <v>0</v>
      </c>
      <c r="BN58" s="105"/>
      <c r="BO58" s="105"/>
      <c r="BP58" s="105"/>
      <c r="BQ58" s="105"/>
      <c r="BR58" s="105"/>
      <c r="BS58" s="105"/>
      <c r="BT58" s="105"/>
      <c r="BU58" s="105"/>
      <c r="BV58" s="105"/>
      <c r="BW58" s="105"/>
      <c r="BX58" s="105"/>
      <c r="BY58" s="105"/>
      <c r="BZ58" s="105"/>
    </row>
    <row r="59" spans="1:84" ht="17.25" thickBot="1" x14ac:dyDescent="0.3">
      <c r="A59" s="1060" t="s">
        <v>728</v>
      </c>
      <c r="B59" s="1060"/>
      <c r="C59" s="1060"/>
      <c r="D59" s="1060"/>
      <c r="E59" s="1060"/>
      <c r="F59" s="1060"/>
      <c r="G59" s="1060"/>
      <c r="H59" s="1060"/>
      <c r="O59" s="106"/>
      <c r="U59" s="1112" t="s">
        <v>225</v>
      </c>
      <c r="V59" s="1113"/>
      <c r="W59" s="1114"/>
      <c r="X59" s="192">
        <f>SUM(T88,T114,T141,U166)</f>
        <v>0</v>
      </c>
      <c r="BN59" s="105"/>
      <c r="BO59" s="105"/>
      <c r="BP59" s="105"/>
      <c r="BQ59" s="105"/>
      <c r="BR59" s="105"/>
      <c r="BS59" s="105"/>
      <c r="BT59" s="105"/>
      <c r="BU59" s="105"/>
      <c r="BV59" s="105"/>
      <c r="BW59" s="105"/>
      <c r="BX59" s="105"/>
      <c r="BY59" s="105"/>
      <c r="BZ59" s="105"/>
    </row>
    <row r="60" spans="1:84" ht="21" customHeight="1" thickBot="1" x14ac:dyDescent="0.3">
      <c r="O60" s="106"/>
      <c r="U60" s="1109" t="s">
        <v>85</v>
      </c>
      <c r="V60" s="1110"/>
      <c r="W60" s="1111"/>
      <c r="X60" s="197">
        <f>SUM(X58:X59)</f>
        <v>0</v>
      </c>
      <c r="BN60" s="105"/>
      <c r="BO60" s="105"/>
      <c r="BP60" s="105"/>
      <c r="BQ60" s="105"/>
      <c r="BR60" s="105"/>
      <c r="BS60" s="105"/>
      <c r="BT60" s="105"/>
      <c r="BU60" s="105"/>
      <c r="BV60" s="105"/>
      <c r="BW60" s="105"/>
      <c r="BX60" s="105"/>
      <c r="BY60" s="105"/>
      <c r="BZ60" s="105"/>
    </row>
    <row r="61" spans="1:84" ht="36.75" customHeight="1" thickBot="1" x14ac:dyDescent="0.3">
      <c r="A61" s="1075" t="s">
        <v>512</v>
      </c>
      <c r="B61" s="1076"/>
      <c r="C61" s="447"/>
      <c r="D61" s="447"/>
      <c r="E61" s="447"/>
      <c r="F61" s="740"/>
      <c r="G61" s="740"/>
      <c r="H61" s="740"/>
      <c r="I61" s="740"/>
      <c r="J61" s="740"/>
      <c r="K61" s="740"/>
      <c r="L61" s="740"/>
      <c r="M61" s="740"/>
      <c r="N61" s="740"/>
      <c r="O61" s="740"/>
      <c r="P61" s="12"/>
      <c r="Q61" s="12"/>
      <c r="R61" s="12"/>
      <c r="S61" s="12"/>
      <c r="T61" s="12"/>
      <c r="U61" s="12"/>
      <c r="V61" s="12"/>
      <c r="W61" s="12"/>
      <c r="X61" s="12"/>
      <c r="Y61" s="12"/>
      <c r="Z61" s="12"/>
      <c r="AA61" s="10"/>
      <c r="AB61" s="10"/>
      <c r="AC61" s="10"/>
      <c r="AD61" s="10"/>
      <c r="AE61" s="10"/>
      <c r="BN61" s="105"/>
      <c r="BO61" s="105"/>
      <c r="BP61" s="105"/>
      <c r="BQ61" s="105"/>
      <c r="BR61" s="105"/>
      <c r="BS61" s="105"/>
      <c r="BT61" s="105"/>
      <c r="BU61" s="105"/>
      <c r="BV61" s="105"/>
      <c r="BW61" s="105"/>
      <c r="BX61" s="105"/>
      <c r="BY61" s="105"/>
      <c r="BZ61" s="105"/>
    </row>
    <row r="62" spans="1:84" s="116" customFormat="1" ht="17.25" thickBot="1" x14ac:dyDescent="0.3">
      <c r="A62" s="1073" t="s">
        <v>447</v>
      </c>
      <c r="B62" s="1069"/>
      <c r="C62" s="1069"/>
      <c r="D62" s="1069"/>
      <c r="E62" s="1069"/>
      <c r="F62" s="1069"/>
      <c r="G62" s="1070"/>
      <c r="H62" s="1073" t="s">
        <v>448</v>
      </c>
      <c r="I62" s="1069"/>
      <c r="J62" s="1070"/>
      <c r="K62" s="1069" t="s">
        <v>449</v>
      </c>
      <c r="L62" s="1070"/>
      <c r="M62" s="741"/>
      <c r="N62" s="741"/>
      <c r="O62" s="741"/>
      <c r="P62" s="742"/>
      <c r="Q62" s="1089" t="s">
        <v>71</v>
      </c>
      <c r="R62" s="1090"/>
      <c r="S62" s="1090"/>
      <c r="T62" s="1091"/>
      <c r="U62" s="1092" t="s">
        <v>50</v>
      </c>
      <c r="V62" s="1093"/>
      <c r="W62" s="1093"/>
      <c r="X62" s="1094"/>
      <c r="Y62" s="10"/>
      <c r="Z62" s="10"/>
      <c r="AA62" s="10"/>
      <c r="AB62" s="10"/>
      <c r="AC62" s="10"/>
      <c r="AD62" s="10"/>
      <c r="AE62" s="10"/>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row>
    <row r="63" spans="1:84" ht="99.75" customHeight="1" thickBot="1" x14ac:dyDescent="0.3">
      <c r="A63" s="743" t="s">
        <v>9</v>
      </c>
      <c r="B63" s="744" t="s">
        <v>5</v>
      </c>
      <c r="C63" s="745" t="s">
        <v>6</v>
      </c>
      <c r="D63" s="746" t="s">
        <v>537</v>
      </c>
      <c r="E63" s="747" t="s">
        <v>538</v>
      </c>
      <c r="F63" s="748" t="s">
        <v>221</v>
      </c>
      <c r="G63" s="746" t="s">
        <v>539</v>
      </c>
      <c r="H63" s="721" t="s">
        <v>707</v>
      </c>
      <c r="I63" s="722" t="s">
        <v>705</v>
      </c>
      <c r="J63" s="723" t="s">
        <v>706</v>
      </c>
      <c r="K63" s="749" t="s">
        <v>708</v>
      </c>
      <c r="L63" s="750" t="s">
        <v>709</v>
      </c>
      <c r="M63" s="447"/>
      <c r="N63" s="447"/>
      <c r="O63" s="447"/>
      <c r="P63" s="12"/>
      <c r="Q63" s="751" t="s">
        <v>707</v>
      </c>
      <c r="R63" s="752" t="s">
        <v>705</v>
      </c>
      <c r="S63" s="753" t="s">
        <v>706</v>
      </c>
      <c r="T63" s="754" t="s">
        <v>710</v>
      </c>
      <c r="U63" s="751" t="s">
        <v>707</v>
      </c>
      <c r="V63" s="752" t="s">
        <v>705</v>
      </c>
      <c r="W63" s="755" t="s">
        <v>706</v>
      </c>
      <c r="X63" s="756" t="s">
        <v>52</v>
      </c>
      <c r="Y63" s="12"/>
      <c r="Z63" s="12"/>
      <c r="AA63" s="10"/>
      <c r="AB63" s="10"/>
      <c r="AC63" s="10"/>
      <c r="AD63" s="10"/>
      <c r="AE63" s="10"/>
      <c r="BN63" s="105"/>
      <c r="BO63" s="105"/>
      <c r="BP63" s="105"/>
      <c r="BQ63" s="105"/>
      <c r="BR63" s="105"/>
      <c r="BS63" s="105"/>
      <c r="BT63" s="105"/>
      <c r="BU63" s="105"/>
      <c r="BV63" s="105"/>
      <c r="BW63" s="105"/>
      <c r="BX63" s="105"/>
      <c r="BY63" s="105"/>
      <c r="BZ63" s="105"/>
    </row>
    <row r="64" spans="1:84" x14ac:dyDescent="0.25">
      <c r="A64" s="284"/>
      <c r="B64" s="273"/>
      <c r="C64" s="273"/>
      <c r="D64" s="612"/>
      <c r="E64" s="445"/>
      <c r="F64" s="599"/>
      <c r="G64" s="757"/>
      <c r="H64" s="726" t="s">
        <v>108</v>
      </c>
      <c r="I64" s="727" t="s">
        <v>210</v>
      </c>
      <c r="J64" s="728" t="s">
        <v>210</v>
      </c>
      <c r="K64" s="758"/>
      <c r="L64" s="759"/>
      <c r="M64" s="447"/>
      <c r="N64" s="447"/>
      <c r="O64" s="447"/>
      <c r="P64" s="12"/>
      <c r="Q64" s="725">
        <f>G64*3.664*E64</f>
        <v>0</v>
      </c>
      <c r="R64" s="729">
        <f>E64*D64*K64*0.000001</f>
        <v>0</v>
      </c>
      <c r="S64" s="760">
        <f>E64*D64*L64*0.000001</f>
        <v>0</v>
      </c>
      <c r="T64" s="730">
        <f t="shared" ref="T64:T87" si="1">F64*Q64</f>
        <v>0</v>
      </c>
      <c r="U64" s="725">
        <f>Q64*1</f>
        <v>0</v>
      </c>
      <c r="V64" s="729">
        <f>R64*25</f>
        <v>0</v>
      </c>
      <c r="W64" s="730">
        <f>S64*298</f>
        <v>0</v>
      </c>
      <c r="X64" s="761">
        <f t="shared" ref="X64:X74" si="2">SUM(U64:W64)</f>
        <v>0</v>
      </c>
      <c r="Y64" s="12"/>
      <c r="Z64" s="12"/>
      <c r="AA64" s="10"/>
      <c r="AB64" s="10"/>
      <c r="AC64" s="10"/>
      <c r="AD64" s="10"/>
      <c r="AE64" s="10"/>
      <c r="BN64" s="105"/>
      <c r="BO64" s="105"/>
      <c r="BP64" s="105"/>
      <c r="BQ64" s="105"/>
      <c r="BR64" s="105"/>
      <c r="BS64" s="105"/>
      <c r="BT64" s="105"/>
      <c r="BU64" s="105"/>
      <c r="BV64" s="105"/>
      <c r="BW64" s="105"/>
      <c r="BX64" s="105"/>
      <c r="BY64" s="105"/>
      <c r="BZ64" s="105"/>
    </row>
    <row r="65" spans="1:78" x14ac:dyDescent="0.25">
      <c r="A65" s="284"/>
      <c r="B65" s="273"/>
      <c r="C65" s="273"/>
      <c r="D65" s="612"/>
      <c r="E65" s="445"/>
      <c r="F65" s="599"/>
      <c r="G65" s="757"/>
      <c r="H65" s="726" t="s">
        <v>510</v>
      </c>
      <c r="I65" s="727" t="s">
        <v>510</v>
      </c>
      <c r="J65" s="728" t="s">
        <v>510</v>
      </c>
      <c r="K65" s="758"/>
      <c r="L65" s="759"/>
      <c r="M65" s="447"/>
      <c r="N65" s="447"/>
      <c r="O65" s="447"/>
      <c r="P65" s="12"/>
      <c r="Q65" s="762">
        <f t="shared" ref="Q65:Q87" si="3">G65*3.664*E65</f>
        <v>0</v>
      </c>
      <c r="R65" s="729">
        <f t="shared" ref="R65:R87" si="4">E65*D65*K65*0.000001</f>
        <v>0</v>
      </c>
      <c r="S65" s="760">
        <f t="shared" ref="S65:S87" si="5">E65*D65*L65*0.000001</f>
        <v>0</v>
      </c>
      <c r="T65" s="763">
        <f t="shared" si="1"/>
        <v>0</v>
      </c>
      <c r="U65" s="762">
        <f t="shared" ref="U65:U87" si="6">Q65*1</f>
        <v>0</v>
      </c>
      <c r="V65" s="732">
        <f t="shared" ref="V65:V87" si="7">R65*25</f>
        <v>0</v>
      </c>
      <c r="W65" s="730">
        <f t="shared" ref="W65:W84" si="8">S65*298</f>
        <v>0</v>
      </c>
      <c r="X65" s="761">
        <f t="shared" si="2"/>
        <v>0</v>
      </c>
      <c r="Y65" s="12"/>
      <c r="Z65" s="12"/>
      <c r="AA65" s="10"/>
      <c r="AB65" s="10"/>
      <c r="AC65" s="10"/>
      <c r="AD65" s="10"/>
      <c r="AE65" s="10"/>
      <c r="BN65" s="105"/>
      <c r="BO65" s="105"/>
      <c r="BP65" s="105"/>
      <c r="BQ65" s="105"/>
      <c r="BR65" s="105"/>
      <c r="BS65" s="105"/>
      <c r="BT65" s="105"/>
      <c r="BU65" s="105"/>
      <c r="BV65" s="105"/>
      <c r="BW65" s="105"/>
      <c r="BX65" s="105"/>
      <c r="BY65" s="105"/>
      <c r="BZ65" s="105"/>
    </row>
    <row r="66" spans="1:78" x14ac:dyDescent="0.25">
      <c r="A66" s="284"/>
      <c r="B66" s="273"/>
      <c r="C66" s="273"/>
      <c r="D66" s="612"/>
      <c r="E66" s="445"/>
      <c r="F66" s="599"/>
      <c r="G66" s="757"/>
      <c r="H66" s="726" t="s">
        <v>510</v>
      </c>
      <c r="I66" s="727" t="s">
        <v>510</v>
      </c>
      <c r="J66" s="728" t="s">
        <v>510</v>
      </c>
      <c r="K66" s="758"/>
      <c r="L66" s="759"/>
      <c r="M66" s="447"/>
      <c r="N66" s="447"/>
      <c r="O66" s="447"/>
      <c r="P66" s="12"/>
      <c r="Q66" s="762">
        <f t="shared" si="3"/>
        <v>0</v>
      </c>
      <c r="R66" s="729">
        <f t="shared" si="4"/>
        <v>0</v>
      </c>
      <c r="S66" s="760">
        <f t="shared" si="5"/>
        <v>0</v>
      </c>
      <c r="T66" s="763">
        <f t="shared" si="1"/>
        <v>0</v>
      </c>
      <c r="U66" s="762">
        <f t="shared" si="6"/>
        <v>0</v>
      </c>
      <c r="V66" s="732">
        <f t="shared" si="7"/>
        <v>0</v>
      </c>
      <c r="W66" s="730">
        <f t="shared" si="8"/>
        <v>0</v>
      </c>
      <c r="X66" s="761">
        <f t="shared" si="2"/>
        <v>0</v>
      </c>
      <c r="Y66" s="12"/>
      <c r="Z66" s="12"/>
      <c r="AA66" s="10"/>
      <c r="AB66" s="10"/>
      <c r="AC66" s="10"/>
      <c r="AD66" s="10"/>
      <c r="AE66" s="10"/>
      <c r="BN66" s="105"/>
      <c r="BO66" s="105"/>
      <c r="BP66" s="105"/>
      <c r="BQ66" s="105"/>
      <c r="BR66" s="105"/>
      <c r="BS66" s="105"/>
      <c r="BT66" s="105"/>
      <c r="BU66" s="105"/>
      <c r="BV66" s="105"/>
      <c r="BW66" s="105"/>
      <c r="BX66" s="105"/>
      <c r="BY66" s="105"/>
      <c r="BZ66" s="105"/>
    </row>
    <row r="67" spans="1:78" x14ac:dyDescent="0.25">
      <c r="A67" s="284"/>
      <c r="B67" s="273"/>
      <c r="C67" s="273"/>
      <c r="D67" s="612"/>
      <c r="E67" s="445"/>
      <c r="F67" s="599"/>
      <c r="G67" s="757"/>
      <c r="H67" s="726" t="s">
        <v>510</v>
      </c>
      <c r="I67" s="727" t="s">
        <v>510</v>
      </c>
      <c r="J67" s="728" t="s">
        <v>510</v>
      </c>
      <c r="K67" s="758"/>
      <c r="L67" s="759"/>
      <c r="M67" s="447"/>
      <c r="N67" s="447"/>
      <c r="O67" s="447"/>
      <c r="P67" s="12"/>
      <c r="Q67" s="762">
        <f t="shared" si="3"/>
        <v>0</v>
      </c>
      <c r="R67" s="729">
        <f t="shared" si="4"/>
        <v>0</v>
      </c>
      <c r="S67" s="760">
        <f t="shared" si="5"/>
        <v>0</v>
      </c>
      <c r="T67" s="763">
        <f t="shared" si="1"/>
        <v>0</v>
      </c>
      <c r="U67" s="762">
        <f t="shared" si="6"/>
        <v>0</v>
      </c>
      <c r="V67" s="732">
        <f t="shared" si="7"/>
        <v>0</v>
      </c>
      <c r="W67" s="730">
        <f t="shared" si="8"/>
        <v>0</v>
      </c>
      <c r="X67" s="761">
        <f t="shared" si="2"/>
        <v>0</v>
      </c>
      <c r="Y67" s="12"/>
      <c r="Z67" s="12"/>
      <c r="AA67" s="10"/>
      <c r="AB67" s="10"/>
      <c r="AC67" s="10"/>
      <c r="AD67" s="10"/>
      <c r="AE67" s="10"/>
      <c r="BN67" s="105"/>
      <c r="BO67" s="105"/>
      <c r="BP67" s="105"/>
      <c r="BQ67" s="105"/>
      <c r="BR67" s="105"/>
      <c r="BS67" s="105"/>
      <c r="BT67" s="105"/>
      <c r="BU67" s="105"/>
      <c r="BV67" s="105"/>
      <c r="BW67" s="105"/>
      <c r="BX67" s="105"/>
      <c r="BY67" s="105"/>
      <c r="BZ67" s="105"/>
    </row>
    <row r="68" spans="1:78" x14ac:dyDescent="0.25">
      <c r="A68" s="284"/>
      <c r="B68" s="273"/>
      <c r="C68" s="273"/>
      <c r="D68" s="612"/>
      <c r="E68" s="445"/>
      <c r="F68" s="599"/>
      <c r="G68" s="757"/>
      <c r="H68" s="726" t="s">
        <v>510</v>
      </c>
      <c r="I68" s="727" t="s">
        <v>510</v>
      </c>
      <c r="J68" s="728" t="s">
        <v>510</v>
      </c>
      <c r="K68" s="758"/>
      <c r="L68" s="759"/>
      <c r="M68" s="447"/>
      <c r="N68" s="447"/>
      <c r="O68" s="447"/>
      <c r="P68" s="12"/>
      <c r="Q68" s="762">
        <f t="shared" si="3"/>
        <v>0</v>
      </c>
      <c r="R68" s="729">
        <f t="shared" si="4"/>
        <v>0</v>
      </c>
      <c r="S68" s="760">
        <f t="shared" si="5"/>
        <v>0</v>
      </c>
      <c r="T68" s="763">
        <f t="shared" si="1"/>
        <v>0</v>
      </c>
      <c r="U68" s="762">
        <f t="shared" si="6"/>
        <v>0</v>
      </c>
      <c r="V68" s="732">
        <f t="shared" si="7"/>
        <v>0</v>
      </c>
      <c r="W68" s="730">
        <f t="shared" si="8"/>
        <v>0</v>
      </c>
      <c r="X68" s="761">
        <f t="shared" si="2"/>
        <v>0</v>
      </c>
      <c r="Y68" s="12"/>
      <c r="Z68" s="12"/>
      <c r="AA68" s="10"/>
      <c r="AB68" s="10"/>
      <c r="AC68" s="10"/>
      <c r="AD68" s="10"/>
      <c r="AE68" s="10"/>
      <c r="BN68" s="105"/>
      <c r="BO68" s="105"/>
      <c r="BP68" s="105"/>
      <c r="BQ68" s="105"/>
      <c r="BR68" s="105"/>
      <c r="BS68" s="105"/>
      <c r="BT68" s="105"/>
      <c r="BU68" s="105"/>
      <c r="BV68" s="105"/>
      <c r="BW68" s="105"/>
      <c r="BX68" s="105"/>
      <c r="BY68" s="105"/>
      <c r="BZ68" s="105"/>
    </row>
    <row r="69" spans="1:78" x14ac:dyDescent="0.25">
      <c r="A69" s="284"/>
      <c r="B69" s="273"/>
      <c r="C69" s="273"/>
      <c r="D69" s="612"/>
      <c r="E69" s="445"/>
      <c r="F69" s="599"/>
      <c r="G69" s="757"/>
      <c r="H69" s="726" t="s">
        <v>510</v>
      </c>
      <c r="I69" s="727" t="s">
        <v>510</v>
      </c>
      <c r="J69" s="728" t="s">
        <v>510</v>
      </c>
      <c r="K69" s="758"/>
      <c r="L69" s="759"/>
      <c r="M69" s="447"/>
      <c r="N69" s="447"/>
      <c r="O69" s="447"/>
      <c r="P69" s="12"/>
      <c r="Q69" s="762">
        <f t="shared" si="3"/>
        <v>0</v>
      </c>
      <c r="R69" s="729">
        <f t="shared" si="4"/>
        <v>0</v>
      </c>
      <c r="S69" s="760">
        <f t="shared" si="5"/>
        <v>0</v>
      </c>
      <c r="T69" s="763">
        <f t="shared" si="1"/>
        <v>0</v>
      </c>
      <c r="U69" s="762">
        <f t="shared" si="6"/>
        <v>0</v>
      </c>
      <c r="V69" s="732">
        <f t="shared" si="7"/>
        <v>0</v>
      </c>
      <c r="W69" s="730">
        <f t="shared" si="8"/>
        <v>0</v>
      </c>
      <c r="X69" s="761">
        <f t="shared" si="2"/>
        <v>0</v>
      </c>
      <c r="Y69" s="12"/>
      <c r="Z69" s="12"/>
      <c r="AA69" s="10"/>
      <c r="AB69" s="10"/>
      <c r="AC69" s="10"/>
      <c r="AD69" s="10"/>
      <c r="AE69" s="10"/>
      <c r="BN69" s="105"/>
      <c r="BO69" s="105"/>
      <c r="BP69" s="105"/>
      <c r="BQ69" s="105"/>
      <c r="BR69" s="105"/>
      <c r="BS69" s="105"/>
      <c r="BT69" s="105"/>
      <c r="BU69" s="105"/>
      <c r="BV69" s="105"/>
      <c r="BW69" s="105"/>
      <c r="BX69" s="105"/>
      <c r="BY69" s="105"/>
      <c r="BZ69" s="105"/>
    </row>
    <row r="70" spans="1:78" x14ac:dyDescent="0.25">
      <c r="A70" s="284"/>
      <c r="B70" s="273"/>
      <c r="C70" s="273"/>
      <c r="D70" s="612"/>
      <c r="E70" s="445"/>
      <c r="F70" s="599"/>
      <c r="G70" s="757"/>
      <c r="H70" s="726" t="s">
        <v>510</v>
      </c>
      <c r="I70" s="727" t="s">
        <v>510</v>
      </c>
      <c r="J70" s="728" t="s">
        <v>510</v>
      </c>
      <c r="K70" s="758"/>
      <c r="L70" s="759"/>
      <c r="M70" s="447"/>
      <c r="N70" s="447"/>
      <c r="O70" s="447"/>
      <c r="P70" s="12"/>
      <c r="Q70" s="762">
        <f t="shared" si="3"/>
        <v>0</v>
      </c>
      <c r="R70" s="729">
        <f t="shared" si="4"/>
        <v>0</v>
      </c>
      <c r="S70" s="760">
        <f t="shared" si="5"/>
        <v>0</v>
      </c>
      <c r="T70" s="763">
        <f t="shared" si="1"/>
        <v>0</v>
      </c>
      <c r="U70" s="762">
        <f t="shared" si="6"/>
        <v>0</v>
      </c>
      <c r="V70" s="732">
        <f t="shared" si="7"/>
        <v>0</v>
      </c>
      <c r="W70" s="730">
        <f t="shared" si="8"/>
        <v>0</v>
      </c>
      <c r="X70" s="761">
        <f t="shared" si="2"/>
        <v>0</v>
      </c>
      <c r="Y70" s="12"/>
      <c r="Z70" s="12"/>
      <c r="AA70" s="10"/>
      <c r="AB70" s="10"/>
      <c r="AC70" s="10"/>
      <c r="AD70" s="10"/>
      <c r="AE70" s="10"/>
      <c r="BN70" s="105"/>
      <c r="BO70" s="105"/>
      <c r="BP70" s="105"/>
      <c r="BQ70" s="105"/>
      <c r="BR70" s="105"/>
      <c r="BS70" s="105"/>
      <c r="BT70" s="105"/>
      <c r="BU70" s="105"/>
      <c r="BV70" s="105"/>
      <c r="BW70" s="105"/>
      <c r="BX70" s="105"/>
      <c r="BY70" s="105"/>
      <c r="BZ70" s="105"/>
    </row>
    <row r="71" spans="1:78" x14ac:dyDescent="0.25">
      <c r="A71" s="284"/>
      <c r="B71" s="273"/>
      <c r="C71" s="273"/>
      <c r="D71" s="612"/>
      <c r="E71" s="445"/>
      <c r="F71" s="599"/>
      <c r="G71" s="757"/>
      <c r="H71" s="726" t="s">
        <v>510</v>
      </c>
      <c r="I71" s="727" t="s">
        <v>510</v>
      </c>
      <c r="J71" s="728" t="s">
        <v>510</v>
      </c>
      <c r="K71" s="758"/>
      <c r="L71" s="759"/>
      <c r="M71" s="447"/>
      <c r="N71" s="447"/>
      <c r="O71" s="447"/>
      <c r="P71" s="12"/>
      <c r="Q71" s="762">
        <f t="shared" si="3"/>
        <v>0</v>
      </c>
      <c r="R71" s="729">
        <f t="shared" si="4"/>
        <v>0</v>
      </c>
      <c r="S71" s="760">
        <f t="shared" si="5"/>
        <v>0</v>
      </c>
      <c r="T71" s="763">
        <f t="shared" si="1"/>
        <v>0</v>
      </c>
      <c r="U71" s="762">
        <f t="shared" si="6"/>
        <v>0</v>
      </c>
      <c r="V71" s="732">
        <f t="shared" si="7"/>
        <v>0</v>
      </c>
      <c r="W71" s="730">
        <f t="shared" si="8"/>
        <v>0</v>
      </c>
      <c r="X71" s="761">
        <f t="shared" si="2"/>
        <v>0</v>
      </c>
      <c r="Y71" s="12"/>
      <c r="Z71" s="12"/>
      <c r="AA71" s="10"/>
      <c r="AB71" s="10"/>
      <c r="AC71" s="10"/>
      <c r="AD71" s="10"/>
      <c r="AE71" s="10"/>
      <c r="BN71" s="105"/>
      <c r="BO71" s="105"/>
      <c r="BP71" s="105"/>
      <c r="BQ71" s="105"/>
      <c r="BR71" s="105"/>
      <c r="BS71" s="105"/>
      <c r="BT71" s="105"/>
      <c r="BU71" s="105"/>
      <c r="BV71" s="105"/>
      <c r="BW71" s="105"/>
      <c r="BX71" s="105"/>
      <c r="BY71" s="105"/>
      <c r="BZ71" s="105"/>
    </row>
    <row r="72" spans="1:78" x14ac:dyDescent="0.25">
      <c r="A72" s="284"/>
      <c r="B72" s="273"/>
      <c r="C72" s="273"/>
      <c r="D72" s="612"/>
      <c r="E72" s="445"/>
      <c r="F72" s="599"/>
      <c r="G72" s="757"/>
      <c r="H72" s="726" t="s">
        <v>510</v>
      </c>
      <c r="I72" s="727" t="s">
        <v>510</v>
      </c>
      <c r="J72" s="728" t="s">
        <v>510</v>
      </c>
      <c r="K72" s="758"/>
      <c r="L72" s="759"/>
      <c r="M72" s="447"/>
      <c r="N72" s="447"/>
      <c r="O72" s="447"/>
      <c r="P72" s="12"/>
      <c r="Q72" s="762">
        <f t="shared" si="3"/>
        <v>0</v>
      </c>
      <c r="R72" s="729">
        <f t="shared" si="4"/>
        <v>0</v>
      </c>
      <c r="S72" s="760">
        <f t="shared" si="5"/>
        <v>0</v>
      </c>
      <c r="T72" s="763">
        <f t="shared" si="1"/>
        <v>0</v>
      </c>
      <c r="U72" s="762">
        <f t="shared" si="6"/>
        <v>0</v>
      </c>
      <c r="V72" s="732">
        <f t="shared" si="7"/>
        <v>0</v>
      </c>
      <c r="W72" s="730">
        <f t="shared" si="8"/>
        <v>0</v>
      </c>
      <c r="X72" s="761">
        <f t="shared" si="2"/>
        <v>0</v>
      </c>
      <c r="Y72" s="12"/>
      <c r="Z72" s="12"/>
      <c r="AA72" s="10"/>
      <c r="AB72" s="10"/>
      <c r="AC72" s="10"/>
      <c r="AD72" s="10"/>
      <c r="AE72" s="10"/>
      <c r="BN72" s="105"/>
      <c r="BO72" s="105"/>
      <c r="BP72" s="105"/>
      <c r="BQ72" s="105"/>
      <c r="BR72" s="105"/>
      <c r="BS72" s="105"/>
      <c r="BT72" s="105"/>
      <c r="BU72" s="105"/>
      <c r="BV72" s="105"/>
      <c r="BW72" s="105"/>
      <c r="BX72" s="105"/>
      <c r="BY72" s="105"/>
      <c r="BZ72" s="105"/>
    </row>
    <row r="73" spans="1:78" x14ac:dyDescent="0.25">
      <c r="A73" s="284"/>
      <c r="B73" s="273"/>
      <c r="C73" s="273"/>
      <c r="D73" s="612"/>
      <c r="E73" s="445"/>
      <c r="F73" s="599"/>
      <c r="G73" s="757"/>
      <c r="H73" s="726" t="s">
        <v>510</v>
      </c>
      <c r="I73" s="727" t="s">
        <v>510</v>
      </c>
      <c r="J73" s="728" t="s">
        <v>510</v>
      </c>
      <c r="K73" s="758"/>
      <c r="L73" s="759"/>
      <c r="M73" s="447"/>
      <c r="N73" s="447"/>
      <c r="O73" s="447"/>
      <c r="P73" s="12"/>
      <c r="Q73" s="762">
        <f t="shared" si="3"/>
        <v>0</v>
      </c>
      <c r="R73" s="729">
        <f t="shared" si="4"/>
        <v>0</v>
      </c>
      <c r="S73" s="760">
        <f t="shared" si="5"/>
        <v>0</v>
      </c>
      <c r="T73" s="763">
        <f t="shared" si="1"/>
        <v>0</v>
      </c>
      <c r="U73" s="762">
        <f t="shared" si="6"/>
        <v>0</v>
      </c>
      <c r="V73" s="732">
        <f t="shared" si="7"/>
        <v>0</v>
      </c>
      <c r="W73" s="730">
        <f t="shared" si="8"/>
        <v>0</v>
      </c>
      <c r="X73" s="761">
        <f t="shared" si="2"/>
        <v>0</v>
      </c>
      <c r="Y73" s="12"/>
      <c r="Z73" s="12"/>
      <c r="AA73" s="10"/>
      <c r="AB73" s="10"/>
      <c r="AC73" s="10"/>
      <c r="AD73" s="10"/>
      <c r="AE73" s="10"/>
      <c r="BN73" s="105"/>
      <c r="BO73" s="105"/>
      <c r="BP73" s="105"/>
      <c r="BQ73" s="105"/>
      <c r="BR73" s="105"/>
      <c r="BS73" s="105"/>
      <c r="BT73" s="105"/>
      <c r="BU73" s="105"/>
      <c r="BV73" s="105"/>
      <c r="BW73" s="105"/>
      <c r="BX73" s="105"/>
      <c r="BY73" s="105"/>
      <c r="BZ73" s="105"/>
    </row>
    <row r="74" spans="1:78" x14ac:dyDescent="0.25">
      <c r="A74" s="764"/>
      <c r="B74" s="442"/>
      <c r="C74" s="765"/>
      <c r="D74" s="766"/>
      <c r="E74" s="443"/>
      <c r="F74" s="767"/>
      <c r="G74" s="768"/>
      <c r="H74" s="726" t="s">
        <v>510</v>
      </c>
      <c r="I74" s="727" t="s">
        <v>510</v>
      </c>
      <c r="J74" s="728" t="s">
        <v>510</v>
      </c>
      <c r="K74" s="769"/>
      <c r="L74" s="770"/>
      <c r="M74" s="447"/>
      <c r="N74" s="447"/>
      <c r="O74" s="447"/>
      <c r="P74" s="12"/>
      <c r="Q74" s="762">
        <f t="shared" si="3"/>
        <v>0</v>
      </c>
      <c r="R74" s="729">
        <f t="shared" si="4"/>
        <v>0</v>
      </c>
      <c r="S74" s="760">
        <f t="shared" si="5"/>
        <v>0</v>
      </c>
      <c r="T74" s="763">
        <f t="shared" si="1"/>
        <v>0</v>
      </c>
      <c r="U74" s="762">
        <f t="shared" si="6"/>
        <v>0</v>
      </c>
      <c r="V74" s="732">
        <f t="shared" si="7"/>
        <v>0</v>
      </c>
      <c r="W74" s="730">
        <f t="shared" si="8"/>
        <v>0</v>
      </c>
      <c r="X74" s="761">
        <f t="shared" si="2"/>
        <v>0</v>
      </c>
      <c r="Y74" s="12"/>
      <c r="Z74" s="12"/>
      <c r="AA74" s="10"/>
      <c r="AB74" s="10"/>
      <c r="AC74" s="10"/>
      <c r="AD74" s="10"/>
      <c r="AE74" s="10"/>
      <c r="BN74" s="105"/>
      <c r="BO74" s="105"/>
      <c r="BP74" s="105"/>
      <c r="BQ74" s="105"/>
      <c r="BR74" s="105"/>
      <c r="BS74" s="105"/>
      <c r="BT74" s="105"/>
      <c r="BU74" s="105"/>
      <c r="BV74" s="105"/>
      <c r="BW74" s="105"/>
      <c r="BX74" s="105"/>
      <c r="BY74" s="105"/>
      <c r="BZ74" s="105"/>
    </row>
    <row r="75" spans="1:78" x14ac:dyDescent="0.25">
      <c r="A75" s="771"/>
      <c r="B75" s="442"/>
      <c r="C75" s="772"/>
      <c r="D75" s="773"/>
      <c r="E75" s="445"/>
      <c r="F75" s="774"/>
      <c r="G75" s="757"/>
      <c r="H75" s="726" t="s">
        <v>510</v>
      </c>
      <c r="I75" s="727" t="s">
        <v>510</v>
      </c>
      <c r="J75" s="728" t="s">
        <v>510</v>
      </c>
      <c r="K75" s="758"/>
      <c r="L75" s="775"/>
      <c r="M75" s="447"/>
      <c r="N75" s="447"/>
      <c r="O75" s="447"/>
      <c r="P75" s="12"/>
      <c r="Q75" s="762">
        <f t="shared" si="3"/>
        <v>0</v>
      </c>
      <c r="R75" s="729">
        <f t="shared" si="4"/>
        <v>0</v>
      </c>
      <c r="S75" s="760">
        <f t="shared" si="5"/>
        <v>0</v>
      </c>
      <c r="T75" s="763">
        <f t="shared" si="1"/>
        <v>0</v>
      </c>
      <c r="U75" s="762">
        <f t="shared" si="6"/>
        <v>0</v>
      </c>
      <c r="V75" s="732">
        <f t="shared" si="7"/>
        <v>0</v>
      </c>
      <c r="W75" s="730">
        <f t="shared" si="8"/>
        <v>0</v>
      </c>
      <c r="X75" s="761">
        <f t="shared" ref="X75:X87" si="9">SUM(U75:W75)</f>
        <v>0</v>
      </c>
      <c r="Y75" s="12"/>
      <c r="Z75" s="12"/>
      <c r="AA75" s="10"/>
      <c r="AB75" s="10"/>
      <c r="AC75" s="10"/>
      <c r="AD75" s="10"/>
      <c r="AE75" s="10"/>
      <c r="BN75" s="105"/>
      <c r="BO75" s="105"/>
      <c r="BP75" s="105"/>
      <c r="BQ75" s="105"/>
      <c r="BR75" s="105"/>
      <c r="BS75" s="105"/>
      <c r="BT75" s="105"/>
      <c r="BU75" s="105"/>
      <c r="BV75" s="105"/>
      <c r="BW75" s="105"/>
      <c r="BX75" s="105"/>
      <c r="BY75" s="105"/>
      <c r="BZ75" s="105"/>
    </row>
    <row r="76" spans="1:78" ht="18.75" customHeight="1" x14ac:dyDescent="0.25">
      <c r="A76" s="771"/>
      <c r="B76" s="442"/>
      <c r="C76" s="772"/>
      <c r="D76" s="776"/>
      <c r="E76" s="777"/>
      <c r="F76" s="778"/>
      <c r="G76" s="779"/>
      <c r="H76" s="726" t="s">
        <v>510</v>
      </c>
      <c r="I76" s="727" t="s">
        <v>510</v>
      </c>
      <c r="J76" s="728" t="s">
        <v>510</v>
      </c>
      <c r="K76" s="780"/>
      <c r="L76" s="781"/>
      <c r="M76" s="447"/>
      <c r="N76" s="447"/>
      <c r="O76" s="462"/>
      <c r="P76" s="10"/>
      <c r="Q76" s="762">
        <f t="shared" si="3"/>
        <v>0</v>
      </c>
      <c r="R76" s="729">
        <f t="shared" si="4"/>
        <v>0</v>
      </c>
      <c r="S76" s="760">
        <f t="shared" si="5"/>
        <v>0</v>
      </c>
      <c r="T76" s="763">
        <f t="shared" si="1"/>
        <v>0</v>
      </c>
      <c r="U76" s="762">
        <f t="shared" si="6"/>
        <v>0</v>
      </c>
      <c r="V76" s="732">
        <f t="shared" si="7"/>
        <v>0</v>
      </c>
      <c r="W76" s="730">
        <f t="shared" si="8"/>
        <v>0</v>
      </c>
      <c r="X76" s="761">
        <f t="shared" si="9"/>
        <v>0</v>
      </c>
      <c r="Y76" s="12"/>
      <c r="Z76" s="12"/>
      <c r="AA76" s="10"/>
      <c r="AB76" s="10"/>
      <c r="AC76" s="10"/>
      <c r="AD76" s="10"/>
      <c r="AE76" s="10"/>
      <c r="BN76" s="105"/>
      <c r="BO76" s="105"/>
      <c r="BP76" s="105"/>
      <c r="BQ76" s="105"/>
      <c r="BR76" s="105"/>
      <c r="BS76" s="105"/>
      <c r="BT76" s="105"/>
      <c r="BU76" s="105"/>
      <c r="BV76" s="105"/>
      <c r="BW76" s="105"/>
      <c r="BX76" s="105"/>
      <c r="BY76" s="105"/>
      <c r="BZ76" s="105"/>
    </row>
    <row r="77" spans="1:78" ht="18.75" customHeight="1" x14ac:dyDescent="0.25">
      <c r="A77" s="771"/>
      <c r="B77" s="442"/>
      <c r="C77" s="772"/>
      <c r="D77" s="776"/>
      <c r="E77" s="777"/>
      <c r="F77" s="778"/>
      <c r="G77" s="779"/>
      <c r="H77" s="726" t="s">
        <v>510</v>
      </c>
      <c r="I77" s="727" t="s">
        <v>510</v>
      </c>
      <c r="J77" s="728" t="s">
        <v>510</v>
      </c>
      <c r="K77" s="780"/>
      <c r="L77" s="781"/>
      <c r="M77" s="447"/>
      <c r="N77" s="447"/>
      <c r="O77" s="462"/>
      <c r="P77" s="10"/>
      <c r="Q77" s="762">
        <f>G77*3.664*E77</f>
        <v>0</v>
      </c>
      <c r="R77" s="729">
        <f t="shared" si="4"/>
        <v>0</v>
      </c>
      <c r="S77" s="760">
        <f t="shared" si="5"/>
        <v>0</v>
      </c>
      <c r="T77" s="763">
        <f>F77*Q77</f>
        <v>0</v>
      </c>
      <c r="U77" s="762">
        <f>Q77*1</f>
        <v>0</v>
      </c>
      <c r="V77" s="732">
        <f>R77*25</f>
        <v>0</v>
      </c>
      <c r="W77" s="730">
        <f t="shared" si="8"/>
        <v>0</v>
      </c>
      <c r="X77" s="761">
        <f>SUM(U77:W77)</f>
        <v>0</v>
      </c>
      <c r="Y77" s="12"/>
      <c r="Z77" s="12"/>
      <c r="AA77" s="10"/>
      <c r="AB77" s="10"/>
      <c r="AC77" s="10"/>
      <c r="AD77" s="10"/>
      <c r="AE77" s="10"/>
      <c r="BN77" s="105"/>
      <c r="BO77" s="105"/>
      <c r="BP77" s="105"/>
      <c r="BQ77" s="105"/>
      <c r="BR77" s="105"/>
      <c r="BS77" s="105"/>
      <c r="BT77" s="105"/>
      <c r="BU77" s="105"/>
      <c r="BV77" s="105"/>
      <c r="BW77" s="105"/>
      <c r="BX77" s="105"/>
      <c r="BY77" s="105"/>
      <c r="BZ77" s="105"/>
    </row>
    <row r="78" spans="1:78" ht="18.75" customHeight="1" x14ac:dyDescent="0.25">
      <c r="A78" s="771"/>
      <c r="B78" s="273"/>
      <c r="C78" s="772"/>
      <c r="D78" s="776"/>
      <c r="E78" s="777"/>
      <c r="F78" s="778"/>
      <c r="G78" s="779"/>
      <c r="H78" s="726" t="s">
        <v>510</v>
      </c>
      <c r="I78" s="727" t="s">
        <v>510</v>
      </c>
      <c r="J78" s="728" t="s">
        <v>510</v>
      </c>
      <c r="K78" s="780"/>
      <c r="L78" s="781"/>
      <c r="M78" s="447"/>
      <c r="N78" s="447"/>
      <c r="O78" s="462"/>
      <c r="P78" s="10"/>
      <c r="Q78" s="762">
        <f>G78*3.664*E78</f>
        <v>0</v>
      </c>
      <c r="R78" s="729">
        <f t="shared" si="4"/>
        <v>0</v>
      </c>
      <c r="S78" s="760">
        <f t="shared" si="5"/>
        <v>0</v>
      </c>
      <c r="T78" s="763">
        <f>F78*Q78</f>
        <v>0</v>
      </c>
      <c r="U78" s="762">
        <f>Q78*1</f>
        <v>0</v>
      </c>
      <c r="V78" s="732">
        <f>R78*25</f>
        <v>0</v>
      </c>
      <c r="W78" s="730">
        <f t="shared" si="8"/>
        <v>0</v>
      </c>
      <c r="X78" s="761">
        <f>SUM(U78:W78)</f>
        <v>0</v>
      </c>
      <c r="Y78" s="12"/>
      <c r="Z78" s="12"/>
      <c r="AA78" s="10"/>
      <c r="AB78" s="10"/>
      <c r="AC78" s="10"/>
      <c r="AD78" s="10"/>
      <c r="AE78" s="10"/>
      <c r="BN78" s="105"/>
      <c r="BO78" s="105"/>
      <c r="BP78" s="105"/>
      <c r="BQ78" s="105"/>
      <c r="BR78" s="105"/>
      <c r="BS78" s="105"/>
      <c r="BT78" s="105"/>
      <c r="BU78" s="105"/>
      <c r="BV78" s="105"/>
      <c r="BW78" s="105"/>
      <c r="BX78" s="105"/>
      <c r="BY78" s="105"/>
      <c r="BZ78" s="105"/>
    </row>
    <row r="79" spans="1:78" ht="18.75" customHeight="1" x14ac:dyDescent="0.25">
      <c r="A79" s="771"/>
      <c r="B79" s="442"/>
      <c r="C79" s="772"/>
      <c r="D79" s="776"/>
      <c r="E79" s="777"/>
      <c r="F79" s="778"/>
      <c r="G79" s="779"/>
      <c r="H79" s="726" t="s">
        <v>510</v>
      </c>
      <c r="I79" s="727" t="s">
        <v>510</v>
      </c>
      <c r="J79" s="728" t="s">
        <v>510</v>
      </c>
      <c r="K79" s="780"/>
      <c r="L79" s="781"/>
      <c r="M79" s="447"/>
      <c r="N79" s="447"/>
      <c r="O79" s="462"/>
      <c r="P79" s="10"/>
      <c r="Q79" s="762">
        <f t="shared" ref="Q79:Q81" si="10">G79*3.664*E79</f>
        <v>0</v>
      </c>
      <c r="R79" s="729">
        <f t="shared" si="4"/>
        <v>0</v>
      </c>
      <c r="S79" s="760">
        <f t="shared" si="5"/>
        <v>0</v>
      </c>
      <c r="T79" s="763">
        <f t="shared" ref="T79:T81" si="11">F79*Q79</f>
        <v>0</v>
      </c>
      <c r="U79" s="762">
        <f t="shared" ref="U79:U81" si="12">Q79*1</f>
        <v>0</v>
      </c>
      <c r="V79" s="732">
        <f t="shared" ref="V79:V81" si="13">R79*25</f>
        <v>0</v>
      </c>
      <c r="W79" s="730">
        <f t="shared" si="8"/>
        <v>0</v>
      </c>
      <c r="X79" s="761">
        <f t="shared" ref="X79:X81" si="14">SUM(U79:W79)</f>
        <v>0</v>
      </c>
      <c r="Y79" s="12"/>
      <c r="Z79" s="12"/>
      <c r="AA79" s="10"/>
      <c r="AB79" s="10"/>
      <c r="AC79" s="10"/>
      <c r="AD79" s="10"/>
      <c r="AE79" s="10"/>
      <c r="BN79" s="105"/>
      <c r="BO79" s="105"/>
      <c r="BP79" s="105"/>
      <c r="BQ79" s="105"/>
      <c r="BR79" s="105"/>
      <c r="BS79" s="105"/>
      <c r="BT79" s="105"/>
      <c r="BU79" s="105"/>
      <c r="BV79" s="105"/>
      <c r="BW79" s="105"/>
      <c r="BX79" s="105"/>
      <c r="BY79" s="105"/>
      <c r="BZ79" s="105"/>
    </row>
    <row r="80" spans="1:78" ht="18.75" customHeight="1" x14ac:dyDescent="0.25">
      <c r="A80" s="771"/>
      <c r="B80" s="442"/>
      <c r="C80" s="772"/>
      <c r="D80" s="776"/>
      <c r="E80" s="777"/>
      <c r="F80" s="778"/>
      <c r="G80" s="779"/>
      <c r="H80" s="726" t="s">
        <v>510</v>
      </c>
      <c r="I80" s="727" t="s">
        <v>510</v>
      </c>
      <c r="J80" s="728" t="s">
        <v>510</v>
      </c>
      <c r="K80" s="780"/>
      <c r="L80" s="781"/>
      <c r="M80" s="447"/>
      <c r="N80" s="447"/>
      <c r="O80" s="462"/>
      <c r="P80" s="10"/>
      <c r="Q80" s="762">
        <f t="shared" si="10"/>
        <v>0</v>
      </c>
      <c r="R80" s="729">
        <f t="shared" si="4"/>
        <v>0</v>
      </c>
      <c r="S80" s="760">
        <f t="shared" si="5"/>
        <v>0</v>
      </c>
      <c r="T80" s="763">
        <f t="shared" si="11"/>
        <v>0</v>
      </c>
      <c r="U80" s="762">
        <f t="shared" si="12"/>
        <v>0</v>
      </c>
      <c r="V80" s="732">
        <f t="shared" si="13"/>
        <v>0</v>
      </c>
      <c r="W80" s="730">
        <f t="shared" si="8"/>
        <v>0</v>
      </c>
      <c r="X80" s="761">
        <f t="shared" si="14"/>
        <v>0</v>
      </c>
      <c r="Y80" s="12"/>
      <c r="Z80" s="12"/>
      <c r="AA80" s="10"/>
      <c r="AB80" s="10"/>
      <c r="AC80" s="10"/>
      <c r="AD80" s="10"/>
      <c r="AE80" s="10"/>
      <c r="BN80" s="105"/>
      <c r="BO80" s="105"/>
      <c r="BP80" s="105"/>
      <c r="BQ80" s="105"/>
      <c r="BR80" s="105"/>
      <c r="BS80" s="105"/>
      <c r="BT80" s="105"/>
      <c r="BU80" s="105"/>
      <c r="BV80" s="105"/>
      <c r="BW80" s="105"/>
      <c r="BX80" s="105"/>
      <c r="BY80" s="105"/>
      <c r="BZ80" s="105"/>
    </row>
    <row r="81" spans="1:78" ht="18.75" customHeight="1" x14ac:dyDescent="0.25">
      <c r="A81" s="771"/>
      <c r="B81" s="442"/>
      <c r="C81" s="772"/>
      <c r="D81" s="776"/>
      <c r="E81" s="777"/>
      <c r="F81" s="778"/>
      <c r="G81" s="779"/>
      <c r="H81" s="726" t="s">
        <v>510</v>
      </c>
      <c r="I81" s="727" t="s">
        <v>510</v>
      </c>
      <c r="J81" s="728" t="s">
        <v>510</v>
      </c>
      <c r="K81" s="780"/>
      <c r="L81" s="781"/>
      <c r="M81" s="447"/>
      <c r="N81" s="447"/>
      <c r="O81" s="462"/>
      <c r="P81" s="10"/>
      <c r="Q81" s="762">
        <f t="shared" si="10"/>
        <v>0</v>
      </c>
      <c r="R81" s="729">
        <f t="shared" si="4"/>
        <v>0</v>
      </c>
      <c r="S81" s="760">
        <f t="shared" si="5"/>
        <v>0</v>
      </c>
      <c r="T81" s="763">
        <f t="shared" si="11"/>
        <v>0</v>
      </c>
      <c r="U81" s="762">
        <f t="shared" si="12"/>
        <v>0</v>
      </c>
      <c r="V81" s="732">
        <f t="shared" si="13"/>
        <v>0</v>
      </c>
      <c r="W81" s="730">
        <f t="shared" si="8"/>
        <v>0</v>
      </c>
      <c r="X81" s="761">
        <f t="shared" si="14"/>
        <v>0</v>
      </c>
      <c r="Y81" s="12"/>
      <c r="Z81" s="12"/>
      <c r="AA81" s="10"/>
      <c r="AB81" s="10"/>
      <c r="AC81" s="10"/>
      <c r="AD81" s="10"/>
      <c r="AE81" s="10"/>
      <c r="BN81" s="105"/>
      <c r="BO81" s="105"/>
      <c r="BP81" s="105"/>
      <c r="BQ81" s="105"/>
      <c r="BR81" s="105"/>
      <c r="BS81" s="105"/>
      <c r="BT81" s="105"/>
      <c r="BU81" s="105"/>
      <c r="BV81" s="105"/>
      <c r="BW81" s="105"/>
      <c r="BX81" s="105"/>
      <c r="BY81" s="105"/>
      <c r="BZ81" s="105"/>
    </row>
    <row r="82" spans="1:78" ht="18.75" customHeight="1" x14ac:dyDescent="0.25">
      <c r="A82" s="771"/>
      <c r="B82" s="442"/>
      <c r="C82" s="772"/>
      <c r="D82" s="776"/>
      <c r="E82" s="777"/>
      <c r="F82" s="778"/>
      <c r="G82" s="779"/>
      <c r="H82" s="726" t="s">
        <v>510</v>
      </c>
      <c r="I82" s="727" t="s">
        <v>510</v>
      </c>
      <c r="J82" s="728" t="s">
        <v>510</v>
      </c>
      <c r="K82" s="780"/>
      <c r="L82" s="781"/>
      <c r="M82" s="447"/>
      <c r="N82" s="447"/>
      <c r="O82" s="462"/>
      <c r="P82" s="10"/>
      <c r="Q82" s="762">
        <f>G82*3.664*E82</f>
        <v>0</v>
      </c>
      <c r="R82" s="729">
        <f t="shared" si="4"/>
        <v>0</v>
      </c>
      <c r="S82" s="760">
        <f t="shared" si="5"/>
        <v>0</v>
      </c>
      <c r="T82" s="763">
        <f>F82*Q82</f>
        <v>0</v>
      </c>
      <c r="U82" s="762">
        <f>Q82*1</f>
        <v>0</v>
      </c>
      <c r="V82" s="732">
        <f>R82*25</f>
        <v>0</v>
      </c>
      <c r="W82" s="730">
        <f t="shared" si="8"/>
        <v>0</v>
      </c>
      <c r="X82" s="761">
        <f>SUM(U82:W82)</f>
        <v>0</v>
      </c>
      <c r="Y82" s="12"/>
      <c r="Z82" s="12"/>
      <c r="AA82" s="10"/>
      <c r="AB82" s="10"/>
      <c r="AC82" s="10"/>
      <c r="AD82" s="10"/>
      <c r="AE82" s="10"/>
      <c r="BN82" s="105"/>
      <c r="BO82" s="105"/>
      <c r="BP82" s="105"/>
      <c r="BQ82" s="105"/>
      <c r="BR82" s="105"/>
      <c r="BS82" s="105"/>
      <c r="BT82" s="105"/>
      <c r="BU82" s="105"/>
      <c r="BV82" s="105"/>
      <c r="BW82" s="105"/>
      <c r="BX82" s="105"/>
      <c r="BY82" s="105"/>
      <c r="BZ82" s="105"/>
    </row>
    <row r="83" spans="1:78" ht="18.75" customHeight="1" x14ac:dyDescent="0.25">
      <c r="A83" s="771"/>
      <c r="B83" s="442"/>
      <c r="C83" s="772"/>
      <c r="D83" s="776"/>
      <c r="E83" s="777"/>
      <c r="F83" s="778"/>
      <c r="G83" s="779"/>
      <c r="H83" s="726" t="s">
        <v>510</v>
      </c>
      <c r="I83" s="727" t="s">
        <v>510</v>
      </c>
      <c r="J83" s="728" t="s">
        <v>510</v>
      </c>
      <c r="K83" s="780"/>
      <c r="L83" s="781"/>
      <c r="M83" s="447"/>
      <c r="N83" s="447"/>
      <c r="O83" s="462"/>
      <c r="P83" s="10"/>
      <c r="Q83" s="762">
        <f>G83*3.664*E83</f>
        <v>0</v>
      </c>
      <c r="R83" s="729">
        <f t="shared" si="4"/>
        <v>0</v>
      </c>
      <c r="S83" s="760">
        <f t="shared" si="5"/>
        <v>0</v>
      </c>
      <c r="T83" s="763">
        <f>F83*Q83</f>
        <v>0</v>
      </c>
      <c r="U83" s="762">
        <f>Q83*1</f>
        <v>0</v>
      </c>
      <c r="V83" s="732">
        <f>R83*25</f>
        <v>0</v>
      </c>
      <c r="W83" s="730">
        <f t="shared" si="8"/>
        <v>0</v>
      </c>
      <c r="X83" s="761">
        <f>SUM(U83:W83)</f>
        <v>0</v>
      </c>
      <c r="Y83" s="12"/>
      <c r="Z83" s="12"/>
      <c r="AA83" s="10"/>
      <c r="AB83" s="10"/>
      <c r="AC83" s="10"/>
      <c r="AD83" s="10"/>
      <c r="AE83" s="10"/>
      <c r="BN83" s="105"/>
      <c r="BO83" s="105"/>
      <c r="BP83" s="105"/>
      <c r="BQ83" s="105"/>
      <c r="BR83" s="105"/>
      <c r="BS83" s="105"/>
      <c r="BT83" s="105"/>
      <c r="BU83" s="105"/>
      <c r="BV83" s="105"/>
      <c r="BW83" s="105"/>
      <c r="BX83" s="105"/>
      <c r="BY83" s="105"/>
      <c r="BZ83" s="105"/>
    </row>
    <row r="84" spans="1:78" ht="18.75" customHeight="1" x14ac:dyDescent="0.25">
      <c r="A84" s="771"/>
      <c r="B84" s="442"/>
      <c r="C84" s="772"/>
      <c r="D84" s="776"/>
      <c r="E84" s="777"/>
      <c r="F84" s="778"/>
      <c r="G84" s="779"/>
      <c r="H84" s="726" t="s">
        <v>510</v>
      </c>
      <c r="I84" s="727" t="s">
        <v>510</v>
      </c>
      <c r="J84" s="728" t="s">
        <v>510</v>
      </c>
      <c r="K84" s="780"/>
      <c r="L84" s="781"/>
      <c r="M84" s="447"/>
      <c r="N84" s="447"/>
      <c r="O84" s="462"/>
      <c r="P84" s="10"/>
      <c r="Q84" s="762">
        <f>G84*3.664*E84</f>
        <v>0</v>
      </c>
      <c r="R84" s="729">
        <f t="shared" si="4"/>
        <v>0</v>
      </c>
      <c r="S84" s="760">
        <f t="shared" si="5"/>
        <v>0</v>
      </c>
      <c r="T84" s="763">
        <f>F84*Q84</f>
        <v>0</v>
      </c>
      <c r="U84" s="762">
        <f>Q84*1</f>
        <v>0</v>
      </c>
      <c r="V84" s="732">
        <f>R84*25</f>
        <v>0</v>
      </c>
      <c r="W84" s="730">
        <f t="shared" si="8"/>
        <v>0</v>
      </c>
      <c r="X84" s="761">
        <f>SUM(U84:W84)</f>
        <v>0</v>
      </c>
      <c r="Y84" s="12"/>
      <c r="Z84" s="12"/>
      <c r="AA84" s="10"/>
      <c r="AB84" s="10"/>
      <c r="AC84" s="10"/>
      <c r="AD84" s="10"/>
      <c r="AE84" s="10"/>
      <c r="BN84" s="105"/>
      <c r="BO84" s="105"/>
      <c r="BP84" s="105"/>
      <c r="BQ84" s="105"/>
      <c r="BR84" s="105"/>
      <c r="BS84" s="105"/>
      <c r="BT84" s="105"/>
      <c r="BU84" s="105"/>
      <c r="BV84" s="105"/>
      <c r="BW84" s="105"/>
      <c r="BX84" s="105"/>
      <c r="BY84" s="105"/>
      <c r="BZ84" s="105"/>
    </row>
    <row r="85" spans="1:78" ht="18.75" customHeight="1" x14ac:dyDescent="0.25">
      <c r="A85" s="771"/>
      <c r="B85" s="442"/>
      <c r="C85" s="772"/>
      <c r="D85" s="776"/>
      <c r="E85" s="777"/>
      <c r="F85" s="778"/>
      <c r="G85" s="779"/>
      <c r="H85" s="726" t="s">
        <v>510</v>
      </c>
      <c r="I85" s="727" t="s">
        <v>510</v>
      </c>
      <c r="J85" s="728" t="s">
        <v>510</v>
      </c>
      <c r="K85" s="780"/>
      <c r="L85" s="781"/>
      <c r="M85" s="447"/>
      <c r="N85" s="447"/>
      <c r="O85" s="462"/>
      <c r="P85" s="10"/>
      <c r="Q85" s="762">
        <f>G85*3.664*E85</f>
        <v>0</v>
      </c>
      <c r="R85" s="729">
        <f t="shared" si="4"/>
        <v>0</v>
      </c>
      <c r="S85" s="760">
        <f t="shared" si="5"/>
        <v>0</v>
      </c>
      <c r="T85" s="763">
        <f>F85*Q85</f>
        <v>0</v>
      </c>
      <c r="U85" s="762">
        <f>Q85*1</f>
        <v>0</v>
      </c>
      <c r="V85" s="732">
        <f>R85*25</f>
        <v>0</v>
      </c>
      <c r="W85" s="763">
        <f>T85*298</f>
        <v>0</v>
      </c>
      <c r="X85" s="761">
        <f>SUM(U85:W85)</f>
        <v>0</v>
      </c>
      <c r="Y85" s="12"/>
      <c r="Z85" s="12"/>
      <c r="AA85" s="10"/>
      <c r="AB85" s="10"/>
      <c r="AC85" s="10"/>
      <c r="AD85" s="10"/>
      <c r="AE85" s="10"/>
      <c r="BN85" s="105"/>
      <c r="BO85" s="105"/>
      <c r="BP85" s="105"/>
      <c r="BQ85" s="105"/>
      <c r="BR85" s="105"/>
      <c r="BS85" s="105"/>
      <c r="BT85" s="105"/>
      <c r="BU85" s="105"/>
      <c r="BV85" s="105"/>
      <c r="BW85" s="105"/>
      <c r="BX85" s="105"/>
      <c r="BY85" s="105"/>
      <c r="BZ85" s="105"/>
    </row>
    <row r="86" spans="1:78" ht="16.5" customHeight="1" x14ac:dyDescent="0.25">
      <c r="A86" s="771"/>
      <c r="B86" s="442"/>
      <c r="C86" s="772"/>
      <c r="D86" s="776"/>
      <c r="E86" s="777"/>
      <c r="F86" s="778"/>
      <c r="G86" s="779"/>
      <c r="H86" s="726" t="s">
        <v>510</v>
      </c>
      <c r="I86" s="727" t="s">
        <v>510</v>
      </c>
      <c r="J86" s="728" t="s">
        <v>510</v>
      </c>
      <c r="K86" s="782"/>
      <c r="L86" s="783"/>
      <c r="M86" s="447"/>
      <c r="N86" s="447"/>
      <c r="O86" s="462"/>
      <c r="P86" s="10"/>
      <c r="Q86" s="762">
        <f t="shared" si="3"/>
        <v>0</v>
      </c>
      <c r="R86" s="729">
        <f t="shared" si="4"/>
        <v>0</v>
      </c>
      <c r="S86" s="760">
        <f t="shared" si="5"/>
        <v>0</v>
      </c>
      <c r="T86" s="763">
        <f t="shared" si="1"/>
        <v>0</v>
      </c>
      <c r="U86" s="762">
        <f t="shared" si="6"/>
        <v>0</v>
      </c>
      <c r="V86" s="732">
        <f t="shared" si="7"/>
        <v>0</v>
      </c>
      <c r="W86" s="763">
        <f t="shared" ref="W86" si="15">T86*298</f>
        <v>0</v>
      </c>
      <c r="X86" s="761">
        <f t="shared" si="9"/>
        <v>0</v>
      </c>
      <c r="Y86" s="12"/>
      <c r="Z86" s="12"/>
      <c r="AA86" s="10"/>
      <c r="AB86" s="10"/>
      <c r="AC86" s="10"/>
      <c r="AD86" s="10"/>
      <c r="AE86" s="10"/>
      <c r="BN86" s="105"/>
      <c r="BO86" s="105"/>
      <c r="BP86" s="105"/>
      <c r="BQ86" s="105"/>
      <c r="BR86" s="105"/>
      <c r="BS86" s="105"/>
      <c r="BT86" s="105"/>
      <c r="BU86" s="105"/>
      <c r="BV86" s="105"/>
      <c r="BW86" s="105"/>
      <c r="BX86" s="105"/>
      <c r="BY86" s="105"/>
      <c r="BZ86" s="105"/>
    </row>
    <row r="87" spans="1:78" ht="17.25" thickBot="1" x14ac:dyDescent="0.3">
      <c r="A87" s="784"/>
      <c r="B87" s="785"/>
      <c r="C87" s="786"/>
      <c r="D87" s="787"/>
      <c r="E87" s="788"/>
      <c r="F87" s="789"/>
      <c r="G87" s="790"/>
      <c r="H87" s="791" t="s">
        <v>510</v>
      </c>
      <c r="I87" s="792" t="s">
        <v>510</v>
      </c>
      <c r="J87" s="793" t="s">
        <v>510</v>
      </c>
      <c r="K87" s="794"/>
      <c r="L87" s="795"/>
      <c r="M87" s="447"/>
      <c r="N87" s="447"/>
      <c r="O87" s="462"/>
      <c r="P87" s="10"/>
      <c r="Q87" s="796">
        <f t="shared" si="3"/>
        <v>0</v>
      </c>
      <c r="R87" s="729">
        <f t="shared" si="4"/>
        <v>0</v>
      </c>
      <c r="S87" s="760">
        <f t="shared" si="5"/>
        <v>0</v>
      </c>
      <c r="T87" s="797">
        <f t="shared" si="1"/>
        <v>0</v>
      </c>
      <c r="U87" s="762">
        <f t="shared" si="6"/>
        <v>0</v>
      </c>
      <c r="V87" s="732">
        <f t="shared" si="7"/>
        <v>0</v>
      </c>
      <c r="W87" s="798">
        <f>T86*298</f>
        <v>0</v>
      </c>
      <c r="X87" s="799">
        <f t="shared" si="9"/>
        <v>0</v>
      </c>
      <c r="Y87" s="12"/>
      <c r="Z87" s="12"/>
      <c r="AA87" s="10"/>
      <c r="AB87" s="10"/>
      <c r="AC87" s="10"/>
      <c r="AD87" s="10"/>
      <c r="AE87" s="10"/>
      <c r="BN87" s="105"/>
      <c r="BO87" s="105"/>
      <c r="BP87" s="105"/>
      <c r="BQ87" s="105"/>
      <c r="BR87" s="105"/>
      <c r="BS87" s="105"/>
      <c r="BT87" s="105"/>
      <c r="BU87" s="105"/>
      <c r="BV87" s="105"/>
      <c r="BW87" s="105"/>
      <c r="BX87" s="105"/>
      <c r="BY87" s="105"/>
      <c r="BZ87" s="105"/>
    </row>
    <row r="88" spans="1:78" ht="17.25" thickBot="1" x14ac:dyDescent="0.3">
      <c r="A88" s="447"/>
      <c r="B88" s="800"/>
      <c r="C88" s="801"/>
      <c r="D88" s="447"/>
      <c r="E88" s="447"/>
      <c r="F88" s="802"/>
      <c r="G88" s="462"/>
      <c r="H88" s="462"/>
      <c r="I88" s="462"/>
      <c r="J88" s="447"/>
      <c r="K88" s="447"/>
      <c r="L88" s="447"/>
      <c r="M88" s="447"/>
      <c r="N88" s="462"/>
      <c r="O88" s="447"/>
      <c r="P88" s="12" t="s">
        <v>85</v>
      </c>
      <c r="Q88" s="541">
        <f t="shared" ref="Q88:X88" si="16">SUM(Q64:Q87)</f>
        <v>0</v>
      </c>
      <c r="R88" s="541">
        <f t="shared" si="16"/>
        <v>0</v>
      </c>
      <c r="S88" s="541">
        <f t="shared" si="16"/>
        <v>0</v>
      </c>
      <c r="T88" s="541">
        <f t="shared" si="16"/>
        <v>0</v>
      </c>
      <c r="U88" s="541">
        <f t="shared" si="16"/>
        <v>0</v>
      </c>
      <c r="V88" s="541">
        <f t="shared" si="16"/>
        <v>0</v>
      </c>
      <c r="W88" s="541">
        <f t="shared" si="16"/>
        <v>0</v>
      </c>
      <c r="X88" s="541">
        <f t="shared" si="16"/>
        <v>0</v>
      </c>
      <c r="Y88" s="12"/>
      <c r="Z88" s="12"/>
      <c r="AA88" s="10"/>
      <c r="AB88" s="10"/>
      <c r="AC88" s="10"/>
      <c r="AD88" s="10"/>
      <c r="AE88" s="10"/>
      <c r="BN88" s="105"/>
      <c r="BO88" s="105"/>
      <c r="BP88" s="105"/>
      <c r="BQ88" s="105"/>
      <c r="BR88" s="105"/>
      <c r="BS88" s="105"/>
      <c r="BT88" s="105"/>
      <c r="BU88" s="105"/>
      <c r="BV88" s="105"/>
      <c r="BW88" s="105"/>
      <c r="BX88" s="105"/>
      <c r="BY88" s="105"/>
      <c r="BZ88" s="105"/>
    </row>
    <row r="89" spans="1:78" ht="18" customHeight="1" thickBot="1" x14ac:dyDescent="0.3">
      <c r="A89" s="447"/>
      <c r="B89" s="800"/>
      <c r="C89" s="801"/>
      <c r="D89" s="447"/>
      <c r="E89" s="447"/>
      <c r="F89" s="802"/>
      <c r="G89" s="462"/>
      <c r="H89" s="462"/>
      <c r="I89" s="462"/>
      <c r="J89" s="447"/>
      <c r="K89" s="447"/>
      <c r="L89" s="447"/>
      <c r="M89" s="447"/>
      <c r="N89" s="462"/>
      <c r="O89" s="447"/>
      <c r="P89" s="12"/>
      <c r="Q89" s="803"/>
      <c r="R89" s="803"/>
      <c r="S89" s="804"/>
      <c r="T89" s="803"/>
      <c r="U89" s="804"/>
      <c r="V89" s="804"/>
      <c r="W89" s="804"/>
      <c r="X89" s="804"/>
      <c r="Y89" s="12"/>
      <c r="Z89" s="12"/>
      <c r="AA89" s="10"/>
      <c r="AB89" s="10"/>
      <c r="AC89" s="10"/>
      <c r="AD89" s="10"/>
      <c r="AE89" s="10"/>
      <c r="BN89" s="105"/>
      <c r="BO89" s="105"/>
      <c r="BP89" s="105"/>
      <c r="BQ89" s="105"/>
      <c r="BR89" s="105"/>
      <c r="BS89" s="105"/>
      <c r="BT89" s="105"/>
      <c r="BU89" s="105"/>
      <c r="BV89" s="105"/>
      <c r="BW89" s="105"/>
      <c r="BX89" s="105"/>
      <c r="BY89" s="105"/>
      <c r="BZ89" s="105"/>
    </row>
    <row r="90" spans="1:78" ht="36.75" customHeight="1" thickBot="1" x14ac:dyDescent="0.3">
      <c r="A90" s="1075" t="s">
        <v>520</v>
      </c>
      <c r="B90" s="1076"/>
      <c r="C90" s="801"/>
      <c r="D90" s="447"/>
      <c r="E90" s="462"/>
      <c r="F90" s="802"/>
      <c r="G90" s="462"/>
      <c r="H90" s="462"/>
      <c r="I90" s="462"/>
      <c r="J90" s="447"/>
      <c r="K90" s="447"/>
      <c r="L90" s="447"/>
      <c r="M90" s="447"/>
      <c r="N90" s="462"/>
      <c r="O90" s="462"/>
      <c r="P90" s="929"/>
      <c r="Q90" s="804"/>
      <c r="R90" s="804"/>
      <c r="S90" s="804"/>
      <c r="T90" s="804"/>
      <c r="U90" s="804"/>
      <c r="V90" s="804"/>
      <c r="W90" s="804"/>
      <c r="X90" s="805"/>
      <c r="Y90" s="12"/>
      <c r="Z90" s="12"/>
      <c r="AA90" s="10"/>
      <c r="AB90" s="10"/>
      <c r="AC90" s="10"/>
      <c r="AD90" s="10"/>
      <c r="AE90" s="10"/>
      <c r="BN90" s="105"/>
      <c r="BO90" s="105"/>
      <c r="BP90" s="105"/>
      <c r="BQ90" s="105"/>
      <c r="BR90" s="105"/>
      <c r="BS90" s="105"/>
      <c r="BT90" s="105"/>
      <c r="BU90" s="105"/>
      <c r="BV90" s="105"/>
      <c r="BW90" s="105"/>
      <c r="BX90" s="105"/>
      <c r="BY90" s="105"/>
      <c r="BZ90" s="105"/>
    </row>
    <row r="91" spans="1:78" ht="17.25" thickBot="1" x14ac:dyDescent="0.3">
      <c r="A91" s="1074" t="s">
        <v>447</v>
      </c>
      <c r="B91" s="1071"/>
      <c r="C91" s="1071"/>
      <c r="D91" s="1071"/>
      <c r="E91" s="1071"/>
      <c r="F91" s="1072"/>
      <c r="G91" s="1074" t="s">
        <v>451</v>
      </c>
      <c r="H91" s="1071"/>
      <c r="I91" s="1071"/>
      <c r="J91" s="1071"/>
      <c r="K91" s="1071"/>
      <c r="L91" s="1072"/>
      <c r="M91" s="806" t="s">
        <v>448</v>
      </c>
      <c r="N91" s="1071" t="s">
        <v>449</v>
      </c>
      <c r="O91" s="1072"/>
      <c r="P91" s="176"/>
      <c r="Q91" s="1098" t="s">
        <v>71</v>
      </c>
      <c r="R91" s="1099"/>
      <c r="S91" s="1099"/>
      <c r="T91" s="1100"/>
      <c r="U91" s="1101" t="s">
        <v>50</v>
      </c>
      <c r="V91" s="1102"/>
      <c r="W91" s="1102"/>
      <c r="X91" s="1103"/>
      <c r="Y91" s="12"/>
      <c r="Z91" s="12"/>
      <c r="AA91" s="10"/>
      <c r="AB91" s="10"/>
      <c r="AC91" s="10"/>
      <c r="AD91" s="10"/>
      <c r="AE91" s="10"/>
      <c r="BN91" s="105"/>
      <c r="BO91" s="105"/>
      <c r="BP91" s="105"/>
      <c r="BQ91" s="105"/>
      <c r="BR91" s="105"/>
      <c r="BS91" s="105"/>
      <c r="BT91" s="105"/>
      <c r="BU91" s="105"/>
      <c r="BV91" s="105"/>
      <c r="BW91" s="105"/>
      <c r="BX91" s="105"/>
      <c r="BY91" s="105"/>
      <c r="BZ91" s="105"/>
    </row>
    <row r="92" spans="1:78" s="105" customFormat="1" ht="138" customHeight="1" thickBot="1" x14ac:dyDescent="0.3">
      <c r="A92" s="807" t="s">
        <v>9</v>
      </c>
      <c r="B92" s="808" t="s">
        <v>5</v>
      </c>
      <c r="C92" s="809" t="s">
        <v>6</v>
      </c>
      <c r="D92" s="810" t="s">
        <v>530</v>
      </c>
      <c r="E92" s="811" t="s">
        <v>531</v>
      </c>
      <c r="F92" s="812" t="s">
        <v>221</v>
      </c>
      <c r="G92" s="813" t="s">
        <v>532</v>
      </c>
      <c r="H92" s="811" t="s">
        <v>533</v>
      </c>
      <c r="I92" s="811" t="s">
        <v>534</v>
      </c>
      <c r="J92" s="811" t="s">
        <v>535</v>
      </c>
      <c r="K92" s="811" t="s">
        <v>536</v>
      </c>
      <c r="L92" s="814" t="s">
        <v>222</v>
      </c>
      <c r="M92" s="930" t="s">
        <v>707</v>
      </c>
      <c r="N92" s="816" t="s">
        <v>711</v>
      </c>
      <c r="O92" s="817" t="s">
        <v>712</v>
      </c>
      <c r="P92" s="818"/>
      <c r="Q92" s="751" t="s">
        <v>707</v>
      </c>
      <c r="R92" s="752" t="s">
        <v>705</v>
      </c>
      <c r="S92" s="753" t="s">
        <v>706</v>
      </c>
      <c r="T92" s="754" t="s">
        <v>710</v>
      </c>
      <c r="U92" s="751" t="s">
        <v>707</v>
      </c>
      <c r="V92" s="752" t="s">
        <v>705</v>
      </c>
      <c r="W92" s="755" t="s">
        <v>706</v>
      </c>
      <c r="X92" s="819" t="s">
        <v>52</v>
      </c>
      <c r="Y92" s="10"/>
      <c r="Z92" s="10"/>
      <c r="AA92" s="10"/>
      <c r="AB92" s="10"/>
      <c r="AC92" s="10"/>
      <c r="AD92" s="10"/>
      <c r="AE92" s="10"/>
    </row>
    <row r="93" spans="1:78" x14ac:dyDescent="0.25">
      <c r="A93" s="764"/>
      <c r="B93" s="442"/>
      <c r="C93" s="820"/>
      <c r="D93" s="821"/>
      <c r="E93" s="443"/>
      <c r="F93" s="822"/>
      <c r="G93" s="823"/>
      <c r="H93" s="824"/>
      <c r="I93" s="824"/>
      <c r="J93" s="824"/>
      <c r="K93" s="824"/>
      <c r="L93" s="825"/>
      <c r="M93" s="826" t="s">
        <v>510</v>
      </c>
      <c r="N93" s="769"/>
      <c r="O93" s="827"/>
      <c r="P93" s="10"/>
      <c r="Q93" s="725">
        <f>(G93*3.664*E93)-(((H93*I93-L93)+(J93*K93))*3.664)</f>
        <v>0</v>
      </c>
      <c r="R93" s="729">
        <f>E93*N93*0.001</f>
        <v>0</v>
      </c>
      <c r="S93" s="760">
        <f>E93*O93*0.001</f>
        <v>0</v>
      </c>
      <c r="T93" s="730">
        <f t="shared" ref="T93:T113" si="17">F93*Q93</f>
        <v>0</v>
      </c>
      <c r="U93" s="725">
        <f t="shared" ref="U93:U113" si="18">Q93*1</f>
        <v>0</v>
      </c>
      <c r="V93" s="729">
        <f>R93*25</f>
        <v>0</v>
      </c>
      <c r="W93" s="730">
        <f>S93*298</f>
        <v>0</v>
      </c>
      <c r="X93" s="731">
        <f t="shared" ref="X93:X113" si="19">SUM(U93:W93)</f>
        <v>0</v>
      </c>
      <c r="Y93" s="12"/>
      <c r="Z93" s="12"/>
      <c r="AA93" s="10"/>
      <c r="AB93" s="10"/>
      <c r="AC93" s="10"/>
      <c r="AD93" s="10"/>
      <c r="AE93" s="10"/>
      <c r="BN93" s="105"/>
      <c r="BO93" s="105"/>
      <c r="BP93" s="105"/>
      <c r="BQ93" s="105"/>
      <c r="BR93" s="105"/>
      <c r="BS93" s="105"/>
      <c r="BT93" s="105"/>
      <c r="BU93" s="105"/>
      <c r="BV93" s="105"/>
      <c r="BW93" s="105"/>
      <c r="BX93" s="105"/>
      <c r="BY93" s="105"/>
      <c r="BZ93" s="105"/>
    </row>
    <row r="94" spans="1:78" x14ac:dyDescent="0.25">
      <c r="A94" s="771"/>
      <c r="B94" s="442"/>
      <c r="C94" s="772"/>
      <c r="D94" s="828"/>
      <c r="E94" s="445"/>
      <c r="F94" s="353"/>
      <c r="G94" s="829"/>
      <c r="H94" s="272"/>
      <c r="I94" s="272"/>
      <c r="J94" s="272"/>
      <c r="K94" s="272"/>
      <c r="L94" s="830"/>
      <c r="M94" s="826" t="s">
        <v>510</v>
      </c>
      <c r="N94" s="758"/>
      <c r="O94" s="775"/>
      <c r="P94" s="10"/>
      <c r="Q94" s="725">
        <f>(G94*3.664*E94)-(((H94*I94-L94)+(J94*K94))*3.664)</f>
        <v>0</v>
      </c>
      <c r="R94" s="729">
        <f>E94*N94*0.001</f>
        <v>0</v>
      </c>
      <c r="S94" s="760">
        <f>E94*O94*0.001</f>
        <v>0</v>
      </c>
      <c r="T94" s="763">
        <f t="shared" si="17"/>
        <v>0</v>
      </c>
      <c r="U94" s="762">
        <f t="shared" si="18"/>
        <v>0</v>
      </c>
      <c r="V94" s="732">
        <f t="shared" ref="V94:V113" si="20">R94*25</f>
        <v>0</v>
      </c>
      <c r="W94" s="730">
        <f t="shared" ref="W94:W113" si="21">S94*298</f>
        <v>0</v>
      </c>
      <c r="X94" s="731">
        <f t="shared" si="19"/>
        <v>0</v>
      </c>
      <c r="Y94" s="12"/>
      <c r="Z94" s="12"/>
      <c r="AA94" s="10"/>
      <c r="AB94" s="10"/>
      <c r="AC94" s="10"/>
      <c r="AD94" s="10"/>
      <c r="AE94" s="10"/>
      <c r="BN94" s="105"/>
      <c r="BO94" s="105"/>
      <c r="BP94" s="105"/>
      <c r="BQ94" s="105"/>
      <c r="BR94" s="105"/>
      <c r="BS94" s="105"/>
      <c r="BT94" s="105"/>
      <c r="BU94" s="105"/>
      <c r="BV94" s="105"/>
      <c r="BW94" s="105"/>
      <c r="BX94" s="105"/>
      <c r="BY94" s="105"/>
      <c r="BZ94" s="105"/>
    </row>
    <row r="95" spans="1:78" x14ac:dyDescent="0.25">
      <c r="A95" s="771"/>
      <c r="B95" s="442"/>
      <c r="C95" s="772"/>
      <c r="D95" s="828"/>
      <c r="E95" s="445"/>
      <c r="F95" s="353"/>
      <c r="G95" s="829"/>
      <c r="H95" s="272"/>
      <c r="I95" s="272"/>
      <c r="J95" s="272"/>
      <c r="K95" s="272"/>
      <c r="L95" s="830"/>
      <c r="M95" s="826" t="s">
        <v>510</v>
      </c>
      <c r="N95" s="758"/>
      <c r="O95" s="775"/>
      <c r="P95" s="10"/>
      <c r="Q95" s="725">
        <f t="shared" ref="Q95:Q113" si="22">(G95*3.664*E95)-(((H95*I95-L95)+(J95*K95))*3.664)</f>
        <v>0</v>
      </c>
      <c r="R95" s="729">
        <f t="shared" ref="R95:R113" si="23">E95*N95*0.001</f>
        <v>0</v>
      </c>
      <c r="S95" s="760">
        <f t="shared" ref="S95:S113" si="24">E95*O95*0.001</f>
        <v>0</v>
      </c>
      <c r="T95" s="763">
        <f t="shared" si="17"/>
        <v>0</v>
      </c>
      <c r="U95" s="762">
        <f t="shared" si="18"/>
        <v>0</v>
      </c>
      <c r="V95" s="732">
        <f t="shared" si="20"/>
        <v>0</v>
      </c>
      <c r="W95" s="730">
        <f t="shared" si="21"/>
        <v>0</v>
      </c>
      <c r="X95" s="731">
        <f t="shared" si="19"/>
        <v>0</v>
      </c>
      <c r="Y95" s="12"/>
      <c r="Z95" s="12"/>
      <c r="AA95" s="10"/>
      <c r="AB95" s="10"/>
      <c r="AC95" s="10"/>
      <c r="AD95" s="10"/>
      <c r="AE95" s="10"/>
      <c r="BN95" s="105"/>
      <c r="BO95" s="105"/>
      <c r="BP95" s="105"/>
      <c r="BQ95" s="105"/>
      <c r="BR95" s="105"/>
      <c r="BS95" s="105"/>
      <c r="BT95" s="105"/>
      <c r="BU95" s="105"/>
      <c r="BV95" s="105"/>
      <c r="BW95" s="105"/>
      <c r="BX95" s="105"/>
      <c r="BY95" s="105"/>
      <c r="BZ95" s="105"/>
    </row>
    <row r="96" spans="1:78" x14ac:dyDescent="0.25">
      <c r="A96" s="771"/>
      <c r="B96" s="442"/>
      <c r="C96" s="772"/>
      <c r="D96" s="828"/>
      <c r="E96" s="445"/>
      <c r="F96" s="353"/>
      <c r="G96" s="829"/>
      <c r="H96" s="272"/>
      <c r="I96" s="272"/>
      <c r="J96" s="272"/>
      <c r="K96" s="272"/>
      <c r="L96" s="830"/>
      <c r="M96" s="826" t="s">
        <v>510</v>
      </c>
      <c r="N96" s="758"/>
      <c r="O96" s="775"/>
      <c r="P96" s="10"/>
      <c r="Q96" s="725">
        <f t="shared" si="22"/>
        <v>0</v>
      </c>
      <c r="R96" s="729">
        <f t="shared" si="23"/>
        <v>0</v>
      </c>
      <c r="S96" s="760">
        <f t="shared" si="24"/>
        <v>0</v>
      </c>
      <c r="T96" s="763">
        <f t="shared" si="17"/>
        <v>0</v>
      </c>
      <c r="U96" s="762">
        <f t="shared" si="18"/>
        <v>0</v>
      </c>
      <c r="V96" s="732">
        <f t="shared" si="20"/>
        <v>0</v>
      </c>
      <c r="W96" s="730">
        <f t="shared" si="21"/>
        <v>0</v>
      </c>
      <c r="X96" s="731">
        <f t="shared" si="19"/>
        <v>0</v>
      </c>
      <c r="Y96" s="12"/>
      <c r="Z96" s="12"/>
      <c r="AA96" s="10"/>
      <c r="AB96" s="10"/>
      <c r="AC96" s="10"/>
      <c r="AD96" s="10"/>
      <c r="AE96" s="10"/>
      <c r="BN96" s="105"/>
      <c r="BO96" s="105"/>
      <c r="BP96" s="105"/>
      <c r="BQ96" s="105"/>
      <c r="BR96" s="105"/>
      <c r="BS96" s="105"/>
      <c r="BT96" s="105"/>
      <c r="BU96" s="105"/>
      <c r="BV96" s="105"/>
      <c r="BW96" s="105"/>
      <c r="BX96" s="105"/>
      <c r="BY96" s="105"/>
      <c r="BZ96" s="105"/>
    </row>
    <row r="97" spans="1:78" x14ac:dyDescent="0.25">
      <c r="A97" s="771"/>
      <c r="B97" s="442"/>
      <c r="C97" s="772"/>
      <c r="D97" s="828"/>
      <c r="E97" s="445"/>
      <c r="F97" s="353"/>
      <c r="G97" s="829"/>
      <c r="H97" s="272"/>
      <c r="I97" s="272"/>
      <c r="J97" s="272"/>
      <c r="K97" s="272"/>
      <c r="L97" s="830"/>
      <c r="M97" s="826" t="s">
        <v>510</v>
      </c>
      <c r="N97" s="758"/>
      <c r="O97" s="775"/>
      <c r="P97" s="10"/>
      <c r="Q97" s="725">
        <f t="shared" si="22"/>
        <v>0</v>
      </c>
      <c r="R97" s="729">
        <f t="shared" si="23"/>
        <v>0</v>
      </c>
      <c r="S97" s="760">
        <f t="shared" si="24"/>
        <v>0</v>
      </c>
      <c r="T97" s="763">
        <f t="shared" si="17"/>
        <v>0</v>
      </c>
      <c r="U97" s="762">
        <f t="shared" si="18"/>
        <v>0</v>
      </c>
      <c r="V97" s="732">
        <f t="shared" si="20"/>
        <v>0</v>
      </c>
      <c r="W97" s="730">
        <f t="shared" si="21"/>
        <v>0</v>
      </c>
      <c r="X97" s="731">
        <f t="shared" si="19"/>
        <v>0</v>
      </c>
      <c r="Y97" s="12"/>
      <c r="Z97" s="12"/>
      <c r="AA97" s="10"/>
      <c r="AB97" s="10"/>
      <c r="AC97" s="10"/>
      <c r="AD97" s="10"/>
      <c r="AE97" s="10"/>
      <c r="BN97" s="105"/>
      <c r="BO97" s="105"/>
      <c r="BP97" s="105"/>
      <c r="BQ97" s="105"/>
      <c r="BR97" s="105"/>
      <c r="BS97" s="105"/>
      <c r="BT97" s="105"/>
      <c r="BU97" s="105"/>
      <c r="BV97" s="105"/>
      <c r="BW97" s="105"/>
      <c r="BX97" s="105"/>
      <c r="BY97" s="105"/>
      <c r="BZ97" s="105"/>
    </row>
    <row r="98" spans="1:78" x14ac:dyDescent="0.25">
      <c r="A98" s="771"/>
      <c r="B98" s="442"/>
      <c r="C98" s="772"/>
      <c r="D98" s="828"/>
      <c r="E98" s="445"/>
      <c r="F98" s="353"/>
      <c r="G98" s="829"/>
      <c r="H98" s="272"/>
      <c r="I98" s="272"/>
      <c r="J98" s="272"/>
      <c r="K98" s="272"/>
      <c r="L98" s="830"/>
      <c r="M98" s="826" t="s">
        <v>510</v>
      </c>
      <c r="N98" s="758"/>
      <c r="O98" s="775"/>
      <c r="P98" s="10"/>
      <c r="Q98" s="725">
        <f t="shared" si="22"/>
        <v>0</v>
      </c>
      <c r="R98" s="729">
        <f t="shared" si="23"/>
        <v>0</v>
      </c>
      <c r="S98" s="760">
        <f t="shared" si="24"/>
        <v>0</v>
      </c>
      <c r="T98" s="763">
        <f t="shared" si="17"/>
        <v>0</v>
      </c>
      <c r="U98" s="762">
        <f t="shared" si="18"/>
        <v>0</v>
      </c>
      <c r="V98" s="732">
        <f t="shared" si="20"/>
        <v>0</v>
      </c>
      <c r="W98" s="730">
        <f t="shared" si="21"/>
        <v>0</v>
      </c>
      <c r="X98" s="731">
        <f t="shared" si="19"/>
        <v>0</v>
      </c>
      <c r="Y98" s="12"/>
      <c r="Z98" s="12"/>
      <c r="AA98" s="10"/>
      <c r="AB98" s="10"/>
      <c r="AC98" s="10"/>
      <c r="AD98" s="10"/>
      <c r="AE98" s="10"/>
      <c r="BN98" s="105"/>
      <c r="BO98" s="105"/>
      <c r="BP98" s="105"/>
      <c r="BQ98" s="105"/>
      <c r="BR98" s="105"/>
      <c r="BS98" s="105"/>
      <c r="BT98" s="105"/>
      <c r="BU98" s="105"/>
      <c r="BV98" s="105"/>
      <c r="BW98" s="105"/>
      <c r="BX98" s="105"/>
      <c r="BY98" s="105"/>
      <c r="BZ98" s="105"/>
    </row>
    <row r="99" spans="1:78" x14ac:dyDescent="0.25">
      <c r="A99" s="771"/>
      <c r="B99" s="442"/>
      <c r="C99" s="772"/>
      <c r="D99" s="828"/>
      <c r="E99" s="445"/>
      <c r="F99" s="353"/>
      <c r="G99" s="829"/>
      <c r="H99" s="272"/>
      <c r="I99" s="272"/>
      <c r="J99" s="272"/>
      <c r="K99" s="272"/>
      <c r="L99" s="830"/>
      <c r="M99" s="826" t="s">
        <v>510</v>
      </c>
      <c r="N99" s="758"/>
      <c r="O99" s="775"/>
      <c r="P99" s="10"/>
      <c r="Q99" s="725">
        <f t="shared" si="22"/>
        <v>0</v>
      </c>
      <c r="R99" s="729">
        <f t="shared" si="23"/>
        <v>0</v>
      </c>
      <c r="S99" s="760">
        <f t="shared" si="24"/>
        <v>0</v>
      </c>
      <c r="T99" s="763">
        <f t="shared" si="17"/>
        <v>0</v>
      </c>
      <c r="U99" s="762">
        <f t="shared" si="18"/>
        <v>0</v>
      </c>
      <c r="V99" s="732">
        <f t="shared" si="20"/>
        <v>0</v>
      </c>
      <c r="W99" s="730">
        <f t="shared" si="21"/>
        <v>0</v>
      </c>
      <c r="X99" s="731">
        <f t="shared" si="19"/>
        <v>0</v>
      </c>
      <c r="Y99" s="12"/>
      <c r="Z99" s="12"/>
      <c r="AA99" s="10"/>
      <c r="AB99" s="10"/>
      <c r="AC99" s="10"/>
      <c r="AD99" s="10"/>
      <c r="AE99" s="10"/>
      <c r="BN99" s="105"/>
      <c r="BO99" s="105"/>
      <c r="BP99" s="105"/>
      <c r="BQ99" s="105"/>
      <c r="BR99" s="105"/>
      <c r="BS99" s="105"/>
      <c r="BT99" s="105"/>
      <c r="BU99" s="105"/>
      <c r="BV99" s="105"/>
      <c r="BW99" s="105"/>
      <c r="BX99" s="105"/>
      <c r="BY99" s="105"/>
      <c r="BZ99" s="105"/>
    </row>
    <row r="100" spans="1:78" x14ac:dyDescent="0.25">
      <c r="A100" s="771"/>
      <c r="B100" s="442"/>
      <c r="C100" s="772"/>
      <c r="D100" s="828"/>
      <c r="E100" s="445"/>
      <c r="F100" s="353"/>
      <c r="G100" s="829"/>
      <c r="H100" s="272"/>
      <c r="I100" s="272"/>
      <c r="J100" s="272"/>
      <c r="K100" s="272"/>
      <c r="L100" s="830"/>
      <c r="M100" s="826" t="s">
        <v>510</v>
      </c>
      <c r="N100" s="758"/>
      <c r="O100" s="775"/>
      <c r="P100" s="10"/>
      <c r="Q100" s="725">
        <f t="shared" si="22"/>
        <v>0</v>
      </c>
      <c r="R100" s="729">
        <f t="shared" si="23"/>
        <v>0</v>
      </c>
      <c r="S100" s="760">
        <f t="shared" si="24"/>
        <v>0</v>
      </c>
      <c r="T100" s="763">
        <f t="shared" si="17"/>
        <v>0</v>
      </c>
      <c r="U100" s="762">
        <f t="shared" si="18"/>
        <v>0</v>
      </c>
      <c r="V100" s="732">
        <f t="shared" si="20"/>
        <v>0</v>
      </c>
      <c r="W100" s="730">
        <f t="shared" si="21"/>
        <v>0</v>
      </c>
      <c r="X100" s="731">
        <f t="shared" si="19"/>
        <v>0</v>
      </c>
      <c r="Y100" s="12"/>
      <c r="Z100" s="12"/>
      <c r="AA100" s="10"/>
      <c r="AB100" s="10"/>
      <c r="AC100" s="10"/>
      <c r="AD100" s="10"/>
      <c r="AE100" s="10"/>
      <c r="BN100" s="105"/>
      <c r="BO100" s="105"/>
      <c r="BP100" s="105"/>
      <c r="BQ100" s="105"/>
      <c r="BR100" s="105"/>
      <c r="BS100" s="105"/>
      <c r="BT100" s="105"/>
      <c r="BU100" s="105"/>
      <c r="BV100" s="105"/>
      <c r="BW100" s="105"/>
      <c r="BX100" s="105"/>
      <c r="BY100" s="105"/>
      <c r="BZ100" s="105"/>
    </row>
    <row r="101" spans="1:78" x14ac:dyDescent="0.25">
      <c r="A101" s="771"/>
      <c r="B101" s="442"/>
      <c r="C101" s="772"/>
      <c r="D101" s="828"/>
      <c r="E101" s="445"/>
      <c r="F101" s="353"/>
      <c r="G101" s="829"/>
      <c r="H101" s="272"/>
      <c r="I101" s="272"/>
      <c r="J101" s="272"/>
      <c r="K101" s="272"/>
      <c r="L101" s="830"/>
      <c r="M101" s="826" t="s">
        <v>510</v>
      </c>
      <c r="N101" s="758"/>
      <c r="O101" s="775"/>
      <c r="P101" s="10"/>
      <c r="Q101" s="725">
        <f t="shared" si="22"/>
        <v>0</v>
      </c>
      <c r="R101" s="729">
        <f t="shared" si="23"/>
        <v>0</v>
      </c>
      <c r="S101" s="760">
        <f t="shared" si="24"/>
        <v>0</v>
      </c>
      <c r="T101" s="763">
        <f t="shared" si="17"/>
        <v>0</v>
      </c>
      <c r="U101" s="762">
        <f t="shared" si="18"/>
        <v>0</v>
      </c>
      <c r="V101" s="732">
        <f t="shared" si="20"/>
        <v>0</v>
      </c>
      <c r="W101" s="730">
        <f t="shared" si="21"/>
        <v>0</v>
      </c>
      <c r="X101" s="731">
        <f t="shared" si="19"/>
        <v>0</v>
      </c>
      <c r="Y101" s="12"/>
      <c r="Z101" s="12"/>
      <c r="AA101" s="10"/>
      <c r="AB101" s="10"/>
      <c r="AC101" s="10"/>
      <c r="AD101" s="10"/>
      <c r="AE101" s="10"/>
      <c r="BN101" s="105"/>
      <c r="BO101" s="105"/>
      <c r="BP101" s="105"/>
      <c r="BQ101" s="105"/>
      <c r="BR101" s="105"/>
      <c r="BS101" s="105"/>
      <c r="BT101" s="105"/>
      <c r="BU101" s="105"/>
      <c r="BV101" s="105"/>
      <c r="BW101" s="105"/>
      <c r="BX101" s="105"/>
      <c r="BY101" s="105"/>
      <c r="BZ101" s="105"/>
    </row>
    <row r="102" spans="1:78" x14ac:dyDescent="0.25">
      <c r="A102" s="771"/>
      <c r="B102" s="442"/>
      <c r="C102" s="772"/>
      <c r="D102" s="828"/>
      <c r="E102" s="445"/>
      <c r="F102" s="353"/>
      <c r="G102" s="829"/>
      <c r="H102" s="272"/>
      <c r="I102" s="272"/>
      <c r="J102" s="272"/>
      <c r="K102" s="272"/>
      <c r="L102" s="830"/>
      <c r="M102" s="826" t="s">
        <v>510</v>
      </c>
      <c r="N102" s="758"/>
      <c r="O102" s="775"/>
      <c r="P102" s="10"/>
      <c r="Q102" s="725">
        <f t="shared" si="22"/>
        <v>0</v>
      </c>
      <c r="R102" s="729">
        <f t="shared" si="23"/>
        <v>0</v>
      </c>
      <c r="S102" s="760">
        <f t="shared" si="24"/>
        <v>0</v>
      </c>
      <c r="T102" s="763">
        <f t="shared" si="17"/>
        <v>0</v>
      </c>
      <c r="U102" s="762">
        <f t="shared" si="18"/>
        <v>0</v>
      </c>
      <c r="V102" s="732">
        <f t="shared" si="20"/>
        <v>0</v>
      </c>
      <c r="W102" s="730">
        <f t="shared" si="21"/>
        <v>0</v>
      </c>
      <c r="X102" s="731">
        <f t="shared" si="19"/>
        <v>0</v>
      </c>
      <c r="Y102" s="12"/>
      <c r="Z102" s="12"/>
      <c r="AA102" s="10"/>
      <c r="AB102" s="10"/>
      <c r="AC102" s="10"/>
      <c r="AD102" s="10"/>
      <c r="AE102" s="10"/>
      <c r="BN102" s="105"/>
      <c r="BO102" s="105"/>
      <c r="BP102" s="105"/>
      <c r="BQ102" s="105"/>
      <c r="BR102" s="105"/>
      <c r="BS102" s="105"/>
      <c r="BT102" s="105"/>
      <c r="BU102" s="105"/>
      <c r="BV102" s="105"/>
      <c r="BW102" s="105"/>
      <c r="BX102" s="105"/>
      <c r="BY102" s="105"/>
      <c r="BZ102" s="105"/>
    </row>
    <row r="103" spans="1:78" x14ac:dyDescent="0.25">
      <c r="A103" s="771"/>
      <c r="B103" s="442"/>
      <c r="C103" s="772"/>
      <c r="D103" s="828"/>
      <c r="E103" s="445"/>
      <c r="F103" s="353"/>
      <c r="G103" s="829"/>
      <c r="H103" s="272"/>
      <c r="I103" s="272"/>
      <c r="J103" s="272"/>
      <c r="K103" s="272"/>
      <c r="L103" s="830"/>
      <c r="M103" s="826" t="s">
        <v>510</v>
      </c>
      <c r="N103" s="758"/>
      <c r="O103" s="775"/>
      <c r="P103" s="10"/>
      <c r="Q103" s="725">
        <f t="shared" si="22"/>
        <v>0</v>
      </c>
      <c r="R103" s="729">
        <f t="shared" si="23"/>
        <v>0</v>
      </c>
      <c r="S103" s="760">
        <f t="shared" si="24"/>
        <v>0</v>
      </c>
      <c r="T103" s="763">
        <f t="shared" si="17"/>
        <v>0</v>
      </c>
      <c r="U103" s="762">
        <f t="shared" si="18"/>
        <v>0</v>
      </c>
      <c r="V103" s="732">
        <f t="shared" si="20"/>
        <v>0</v>
      </c>
      <c r="W103" s="730">
        <f t="shared" si="21"/>
        <v>0</v>
      </c>
      <c r="X103" s="731">
        <f t="shared" si="19"/>
        <v>0</v>
      </c>
      <c r="Y103" s="12"/>
      <c r="Z103" s="12"/>
      <c r="AA103" s="10"/>
      <c r="AB103" s="10"/>
      <c r="AC103" s="10"/>
      <c r="AD103" s="10"/>
      <c r="AE103" s="10"/>
      <c r="BN103" s="105"/>
      <c r="BO103" s="105"/>
      <c r="BP103" s="105"/>
      <c r="BQ103" s="105"/>
      <c r="BR103" s="105"/>
      <c r="BS103" s="105"/>
      <c r="BT103" s="105"/>
      <c r="BU103" s="105"/>
      <c r="BV103" s="105"/>
      <c r="BW103" s="105"/>
      <c r="BX103" s="105"/>
      <c r="BY103" s="105"/>
      <c r="BZ103" s="105"/>
    </row>
    <row r="104" spans="1:78" x14ac:dyDescent="0.25">
      <c r="A104" s="771"/>
      <c r="B104" s="442"/>
      <c r="C104" s="772"/>
      <c r="D104" s="828"/>
      <c r="E104" s="445"/>
      <c r="F104" s="353"/>
      <c r="G104" s="829"/>
      <c r="H104" s="272"/>
      <c r="I104" s="272"/>
      <c r="J104" s="272"/>
      <c r="K104" s="272"/>
      <c r="L104" s="830"/>
      <c r="M104" s="826" t="s">
        <v>510</v>
      </c>
      <c r="N104" s="758"/>
      <c r="O104" s="775"/>
      <c r="P104" s="10"/>
      <c r="Q104" s="725">
        <f t="shared" si="22"/>
        <v>0</v>
      </c>
      <c r="R104" s="729">
        <f t="shared" si="23"/>
        <v>0</v>
      </c>
      <c r="S104" s="760">
        <f t="shared" si="24"/>
        <v>0</v>
      </c>
      <c r="T104" s="763">
        <f t="shared" si="17"/>
        <v>0</v>
      </c>
      <c r="U104" s="762">
        <f t="shared" si="18"/>
        <v>0</v>
      </c>
      <c r="V104" s="732">
        <f t="shared" si="20"/>
        <v>0</v>
      </c>
      <c r="W104" s="730">
        <f t="shared" si="21"/>
        <v>0</v>
      </c>
      <c r="X104" s="731">
        <f t="shared" si="19"/>
        <v>0</v>
      </c>
      <c r="Y104" s="12"/>
      <c r="Z104" s="12"/>
      <c r="AA104" s="10"/>
      <c r="AB104" s="10"/>
      <c r="AC104" s="10"/>
      <c r="AD104" s="10"/>
      <c r="AE104" s="10"/>
      <c r="BN104" s="105"/>
      <c r="BO104" s="105"/>
      <c r="BP104" s="105"/>
      <c r="BQ104" s="105"/>
      <c r="BR104" s="105"/>
      <c r="BS104" s="105"/>
      <c r="BT104" s="105"/>
      <c r="BU104" s="105"/>
      <c r="BV104" s="105"/>
      <c r="BW104" s="105"/>
      <c r="BX104" s="105"/>
      <c r="BY104" s="105"/>
      <c r="BZ104" s="105"/>
    </row>
    <row r="105" spans="1:78" x14ac:dyDescent="0.25">
      <c r="A105" s="771"/>
      <c r="B105" s="442"/>
      <c r="C105" s="772"/>
      <c r="D105" s="828"/>
      <c r="E105" s="445"/>
      <c r="F105" s="353"/>
      <c r="G105" s="829"/>
      <c r="H105" s="272"/>
      <c r="I105" s="272"/>
      <c r="J105" s="272"/>
      <c r="K105" s="272"/>
      <c r="L105" s="830"/>
      <c r="M105" s="826" t="s">
        <v>510</v>
      </c>
      <c r="N105" s="758"/>
      <c r="O105" s="775"/>
      <c r="P105" s="10"/>
      <c r="Q105" s="725">
        <f t="shared" si="22"/>
        <v>0</v>
      </c>
      <c r="R105" s="729">
        <f t="shared" si="23"/>
        <v>0</v>
      </c>
      <c r="S105" s="760">
        <f t="shared" si="24"/>
        <v>0</v>
      </c>
      <c r="T105" s="763">
        <f t="shared" si="17"/>
        <v>0</v>
      </c>
      <c r="U105" s="762">
        <f t="shared" si="18"/>
        <v>0</v>
      </c>
      <c r="V105" s="732">
        <f t="shared" si="20"/>
        <v>0</v>
      </c>
      <c r="W105" s="730">
        <f t="shared" si="21"/>
        <v>0</v>
      </c>
      <c r="X105" s="731">
        <f t="shared" si="19"/>
        <v>0</v>
      </c>
      <c r="Y105" s="12"/>
      <c r="Z105" s="12"/>
      <c r="AA105" s="10"/>
      <c r="AB105" s="10"/>
      <c r="AC105" s="10"/>
      <c r="AD105" s="10"/>
      <c r="AE105" s="10"/>
      <c r="BN105" s="105"/>
      <c r="BO105" s="105"/>
      <c r="BP105" s="105"/>
      <c r="BQ105" s="105"/>
      <c r="BR105" s="105"/>
      <c r="BS105" s="105"/>
      <c r="BT105" s="105"/>
      <c r="BU105" s="105"/>
      <c r="BV105" s="105"/>
      <c r="BW105" s="105"/>
      <c r="BX105" s="105"/>
      <c r="BY105" s="105"/>
      <c r="BZ105" s="105"/>
    </row>
    <row r="106" spans="1:78" x14ac:dyDescent="0.25">
      <c r="A106" s="771"/>
      <c r="B106" s="442"/>
      <c r="C106" s="772"/>
      <c r="D106" s="828"/>
      <c r="E106" s="445"/>
      <c r="F106" s="353"/>
      <c r="G106" s="829"/>
      <c r="H106" s="272"/>
      <c r="I106" s="272"/>
      <c r="J106" s="272"/>
      <c r="K106" s="272"/>
      <c r="L106" s="830"/>
      <c r="M106" s="826" t="s">
        <v>510</v>
      </c>
      <c r="N106" s="758"/>
      <c r="O106" s="775"/>
      <c r="P106" s="10"/>
      <c r="Q106" s="725">
        <f t="shared" si="22"/>
        <v>0</v>
      </c>
      <c r="R106" s="729">
        <f t="shared" si="23"/>
        <v>0</v>
      </c>
      <c r="S106" s="760">
        <f t="shared" si="24"/>
        <v>0</v>
      </c>
      <c r="T106" s="763">
        <f t="shared" si="17"/>
        <v>0</v>
      </c>
      <c r="U106" s="762">
        <f t="shared" si="18"/>
        <v>0</v>
      </c>
      <c r="V106" s="732">
        <f t="shared" si="20"/>
        <v>0</v>
      </c>
      <c r="W106" s="730">
        <f t="shared" si="21"/>
        <v>0</v>
      </c>
      <c r="X106" s="731">
        <f t="shared" si="19"/>
        <v>0</v>
      </c>
      <c r="Y106" s="12"/>
      <c r="Z106" s="12"/>
      <c r="AA106" s="10"/>
      <c r="AB106" s="10"/>
      <c r="AC106" s="10"/>
      <c r="AD106" s="10"/>
      <c r="AE106" s="10"/>
      <c r="BN106" s="105"/>
      <c r="BO106" s="105"/>
      <c r="BP106" s="105"/>
      <c r="BQ106" s="105"/>
      <c r="BR106" s="105"/>
      <c r="BS106" s="105"/>
      <c r="BT106" s="105"/>
      <c r="BU106" s="105"/>
      <c r="BV106" s="105"/>
      <c r="BW106" s="105"/>
      <c r="BX106" s="105"/>
      <c r="BY106" s="105"/>
      <c r="BZ106" s="105"/>
    </row>
    <row r="107" spans="1:78" x14ac:dyDescent="0.25">
      <c r="A107" s="771"/>
      <c r="B107" s="442"/>
      <c r="C107" s="772"/>
      <c r="D107" s="828"/>
      <c r="E107" s="445"/>
      <c r="F107" s="353"/>
      <c r="G107" s="829"/>
      <c r="H107" s="272"/>
      <c r="I107" s="272"/>
      <c r="J107" s="272"/>
      <c r="K107" s="272"/>
      <c r="L107" s="830"/>
      <c r="M107" s="826" t="s">
        <v>510</v>
      </c>
      <c r="N107" s="758"/>
      <c r="O107" s="775"/>
      <c r="P107" s="10"/>
      <c r="Q107" s="725">
        <f t="shared" si="22"/>
        <v>0</v>
      </c>
      <c r="R107" s="729">
        <f t="shared" si="23"/>
        <v>0</v>
      </c>
      <c r="S107" s="760">
        <f t="shared" si="24"/>
        <v>0</v>
      </c>
      <c r="T107" s="763">
        <f t="shared" si="17"/>
        <v>0</v>
      </c>
      <c r="U107" s="762">
        <f t="shared" si="18"/>
        <v>0</v>
      </c>
      <c r="V107" s="732">
        <f t="shared" si="20"/>
        <v>0</v>
      </c>
      <c r="W107" s="730">
        <f t="shared" si="21"/>
        <v>0</v>
      </c>
      <c r="X107" s="731">
        <f t="shared" si="19"/>
        <v>0</v>
      </c>
      <c r="Y107" s="12"/>
      <c r="Z107" s="12"/>
      <c r="AA107" s="10"/>
      <c r="AB107" s="10"/>
      <c r="AC107" s="10"/>
      <c r="AD107" s="10"/>
      <c r="AE107" s="10"/>
      <c r="BN107" s="105"/>
      <c r="BO107" s="105"/>
      <c r="BP107" s="105"/>
      <c r="BQ107" s="105"/>
      <c r="BR107" s="105"/>
      <c r="BS107" s="105"/>
      <c r="BT107" s="105"/>
      <c r="BU107" s="105"/>
      <c r="BV107" s="105"/>
      <c r="BW107" s="105"/>
      <c r="BX107" s="105"/>
      <c r="BY107" s="105"/>
      <c r="BZ107" s="105"/>
    </row>
    <row r="108" spans="1:78" x14ac:dyDescent="0.25">
      <c r="A108" s="771"/>
      <c r="B108" s="442"/>
      <c r="C108" s="772"/>
      <c r="D108" s="828"/>
      <c r="E108" s="445"/>
      <c r="F108" s="353"/>
      <c r="G108" s="829"/>
      <c r="H108" s="272"/>
      <c r="I108" s="272"/>
      <c r="J108" s="272"/>
      <c r="K108" s="272"/>
      <c r="L108" s="830"/>
      <c r="M108" s="826" t="s">
        <v>510</v>
      </c>
      <c r="N108" s="758"/>
      <c r="O108" s="775"/>
      <c r="P108" s="10"/>
      <c r="Q108" s="725">
        <f t="shared" si="22"/>
        <v>0</v>
      </c>
      <c r="R108" s="729">
        <f t="shared" si="23"/>
        <v>0</v>
      </c>
      <c r="S108" s="760">
        <f t="shared" si="24"/>
        <v>0</v>
      </c>
      <c r="T108" s="763">
        <f t="shared" si="17"/>
        <v>0</v>
      </c>
      <c r="U108" s="762">
        <f t="shared" si="18"/>
        <v>0</v>
      </c>
      <c r="V108" s="732">
        <f t="shared" si="20"/>
        <v>0</v>
      </c>
      <c r="W108" s="730">
        <f t="shared" si="21"/>
        <v>0</v>
      </c>
      <c r="X108" s="731">
        <f t="shared" si="19"/>
        <v>0</v>
      </c>
      <c r="Y108" s="12"/>
      <c r="Z108" s="12"/>
      <c r="AA108" s="10"/>
      <c r="AB108" s="10"/>
      <c r="AC108" s="10"/>
      <c r="AD108" s="10"/>
      <c r="AE108" s="10"/>
      <c r="BN108" s="105"/>
      <c r="BO108" s="105"/>
      <c r="BP108" s="105"/>
      <c r="BQ108" s="105"/>
      <c r="BR108" s="105"/>
      <c r="BS108" s="105"/>
      <c r="BT108" s="105"/>
      <c r="BU108" s="105"/>
      <c r="BV108" s="105"/>
      <c r="BW108" s="105"/>
      <c r="BX108" s="105"/>
      <c r="BY108" s="105"/>
      <c r="BZ108" s="105"/>
    </row>
    <row r="109" spans="1:78" x14ac:dyDescent="0.25">
      <c r="A109" s="771"/>
      <c r="B109" s="442"/>
      <c r="C109" s="772"/>
      <c r="D109" s="828"/>
      <c r="E109" s="445"/>
      <c r="F109" s="353"/>
      <c r="G109" s="829"/>
      <c r="H109" s="272"/>
      <c r="I109" s="272"/>
      <c r="J109" s="272"/>
      <c r="K109" s="272"/>
      <c r="L109" s="830"/>
      <c r="M109" s="826" t="s">
        <v>510</v>
      </c>
      <c r="N109" s="758"/>
      <c r="O109" s="775"/>
      <c r="P109" s="10"/>
      <c r="Q109" s="725">
        <f t="shared" si="22"/>
        <v>0</v>
      </c>
      <c r="R109" s="729">
        <f t="shared" si="23"/>
        <v>0</v>
      </c>
      <c r="S109" s="760">
        <f t="shared" si="24"/>
        <v>0</v>
      </c>
      <c r="T109" s="763">
        <f t="shared" si="17"/>
        <v>0</v>
      </c>
      <c r="U109" s="762">
        <f t="shared" si="18"/>
        <v>0</v>
      </c>
      <c r="V109" s="732">
        <f t="shared" si="20"/>
        <v>0</v>
      </c>
      <c r="W109" s="730">
        <f t="shared" si="21"/>
        <v>0</v>
      </c>
      <c r="X109" s="731">
        <f t="shared" si="19"/>
        <v>0</v>
      </c>
      <c r="Y109" s="12"/>
      <c r="Z109" s="12"/>
      <c r="AA109" s="10"/>
      <c r="AB109" s="10"/>
      <c r="AC109" s="10"/>
      <c r="AD109" s="10"/>
      <c r="AE109" s="10"/>
      <c r="BN109" s="105"/>
      <c r="BO109" s="105"/>
      <c r="BP109" s="105"/>
      <c r="BQ109" s="105"/>
      <c r="BR109" s="105"/>
      <c r="BS109" s="105"/>
      <c r="BT109" s="105"/>
      <c r="BU109" s="105"/>
      <c r="BV109" s="105"/>
      <c r="BW109" s="105"/>
      <c r="BX109" s="105"/>
      <c r="BY109" s="105"/>
      <c r="BZ109" s="105"/>
    </row>
    <row r="110" spans="1:78" ht="18.75" customHeight="1" x14ac:dyDescent="0.25">
      <c r="A110" s="771"/>
      <c r="B110" s="442"/>
      <c r="C110" s="772"/>
      <c r="D110" s="828"/>
      <c r="E110" s="445"/>
      <c r="F110" s="353"/>
      <c r="G110" s="829"/>
      <c r="H110" s="272"/>
      <c r="I110" s="272"/>
      <c r="J110" s="272"/>
      <c r="K110" s="272"/>
      <c r="L110" s="830"/>
      <c r="M110" s="826" t="s">
        <v>510</v>
      </c>
      <c r="N110" s="758"/>
      <c r="O110" s="775"/>
      <c r="P110" s="10"/>
      <c r="Q110" s="725">
        <f t="shared" si="22"/>
        <v>0</v>
      </c>
      <c r="R110" s="729">
        <f t="shared" si="23"/>
        <v>0</v>
      </c>
      <c r="S110" s="760">
        <f t="shared" si="24"/>
        <v>0</v>
      </c>
      <c r="T110" s="763">
        <f t="shared" si="17"/>
        <v>0</v>
      </c>
      <c r="U110" s="762">
        <f t="shared" si="18"/>
        <v>0</v>
      </c>
      <c r="V110" s="732">
        <f t="shared" si="20"/>
        <v>0</v>
      </c>
      <c r="W110" s="730">
        <f t="shared" si="21"/>
        <v>0</v>
      </c>
      <c r="X110" s="731">
        <f t="shared" si="19"/>
        <v>0</v>
      </c>
      <c r="Y110" s="12"/>
      <c r="Z110" s="12"/>
      <c r="AA110" s="10"/>
      <c r="AB110" s="10"/>
      <c r="AC110" s="10"/>
      <c r="AD110" s="10"/>
      <c r="AE110" s="10"/>
      <c r="BN110" s="105"/>
      <c r="BO110" s="105"/>
      <c r="BP110" s="105"/>
      <c r="BQ110" s="105"/>
      <c r="BR110" s="105"/>
      <c r="BS110" s="105"/>
      <c r="BT110" s="105"/>
      <c r="BU110" s="105"/>
      <c r="BV110" s="105"/>
      <c r="BW110" s="105"/>
      <c r="BX110" s="105"/>
      <c r="BY110" s="105"/>
      <c r="BZ110" s="105"/>
    </row>
    <row r="111" spans="1:78" ht="18.75" customHeight="1" x14ac:dyDescent="0.25">
      <c r="A111" s="771"/>
      <c r="B111" s="442"/>
      <c r="C111" s="772"/>
      <c r="D111" s="828"/>
      <c r="E111" s="445"/>
      <c r="F111" s="353"/>
      <c r="G111" s="829"/>
      <c r="H111" s="272"/>
      <c r="I111" s="272"/>
      <c r="J111" s="272"/>
      <c r="K111" s="272"/>
      <c r="L111" s="830"/>
      <c r="M111" s="826" t="s">
        <v>510</v>
      </c>
      <c r="N111" s="758"/>
      <c r="O111" s="775"/>
      <c r="P111" s="10"/>
      <c r="Q111" s="725">
        <f t="shared" si="22"/>
        <v>0</v>
      </c>
      <c r="R111" s="729">
        <f t="shared" si="23"/>
        <v>0</v>
      </c>
      <c r="S111" s="760">
        <f t="shared" si="24"/>
        <v>0</v>
      </c>
      <c r="T111" s="763">
        <f t="shared" si="17"/>
        <v>0</v>
      </c>
      <c r="U111" s="762">
        <f t="shared" si="18"/>
        <v>0</v>
      </c>
      <c r="V111" s="732">
        <f t="shared" si="20"/>
        <v>0</v>
      </c>
      <c r="W111" s="730">
        <f t="shared" si="21"/>
        <v>0</v>
      </c>
      <c r="X111" s="731">
        <f t="shared" si="19"/>
        <v>0</v>
      </c>
      <c r="Y111" s="12"/>
      <c r="Z111" s="12"/>
      <c r="AA111" s="10"/>
      <c r="AB111" s="10"/>
      <c r="AC111" s="10"/>
      <c r="AD111" s="10"/>
      <c r="AE111" s="10"/>
      <c r="BN111" s="105"/>
      <c r="BO111" s="105"/>
      <c r="BP111" s="105"/>
      <c r="BQ111" s="105"/>
      <c r="BR111" s="105"/>
      <c r="BS111" s="105"/>
      <c r="BT111" s="105"/>
      <c r="BU111" s="105"/>
      <c r="BV111" s="105"/>
      <c r="BW111" s="105"/>
      <c r="BX111" s="105"/>
      <c r="BY111" s="105"/>
      <c r="BZ111" s="105"/>
    </row>
    <row r="112" spans="1:78" ht="18.75" customHeight="1" x14ac:dyDescent="0.25">
      <c r="A112" s="771"/>
      <c r="B112" s="442"/>
      <c r="C112" s="772"/>
      <c r="D112" s="831"/>
      <c r="E112" s="777"/>
      <c r="F112" s="832"/>
      <c r="G112" s="833"/>
      <c r="H112" s="834"/>
      <c r="I112" s="834"/>
      <c r="J112" s="834"/>
      <c r="K112" s="834"/>
      <c r="L112" s="835"/>
      <c r="M112" s="826" t="s">
        <v>510</v>
      </c>
      <c r="N112" s="780"/>
      <c r="O112" s="781"/>
      <c r="P112" s="10"/>
      <c r="Q112" s="725">
        <f t="shared" si="22"/>
        <v>0</v>
      </c>
      <c r="R112" s="729">
        <f t="shared" si="23"/>
        <v>0</v>
      </c>
      <c r="S112" s="760">
        <f t="shared" si="24"/>
        <v>0</v>
      </c>
      <c r="T112" s="763">
        <f t="shared" si="17"/>
        <v>0</v>
      </c>
      <c r="U112" s="762">
        <f t="shared" si="18"/>
        <v>0</v>
      </c>
      <c r="V112" s="732">
        <f t="shared" si="20"/>
        <v>0</v>
      </c>
      <c r="W112" s="730">
        <f t="shared" si="21"/>
        <v>0</v>
      </c>
      <c r="X112" s="731">
        <f t="shared" si="19"/>
        <v>0</v>
      </c>
      <c r="Y112" s="12"/>
      <c r="Z112" s="12"/>
      <c r="AA112" s="10"/>
      <c r="AB112" s="10"/>
      <c r="AC112" s="10"/>
      <c r="AD112" s="10"/>
      <c r="AE112" s="10"/>
      <c r="BN112" s="105"/>
      <c r="BO112" s="105"/>
      <c r="BP112" s="105"/>
      <c r="BQ112" s="105"/>
      <c r="BR112" s="105"/>
      <c r="BS112" s="105"/>
      <c r="BT112" s="105"/>
      <c r="BU112" s="105"/>
      <c r="BV112" s="105"/>
      <c r="BW112" s="105"/>
      <c r="BX112" s="105"/>
      <c r="BY112" s="105"/>
      <c r="BZ112" s="105"/>
    </row>
    <row r="113" spans="1:78" ht="15.75" customHeight="1" thickBot="1" x14ac:dyDescent="0.3">
      <c r="A113" s="836"/>
      <c r="B113" s="785"/>
      <c r="C113" s="287"/>
      <c r="D113" s="837"/>
      <c r="E113" s="788"/>
      <c r="F113" s="838"/>
      <c r="G113" s="839"/>
      <c r="H113" s="840"/>
      <c r="I113" s="840"/>
      <c r="J113" s="840"/>
      <c r="K113" s="840"/>
      <c r="L113" s="841"/>
      <c r="M113" s="842" t="s">
        <v>510</v>
      </c>
      <c r="N113" s="843"/>
      <c r="O113" s="844"/>
      <c r="P113" s="10"/>
      <c r="Q113" s="725">
        <f t="shared" si="22"/>
        <v>0</v>
      </c>
      <c r="R113" s="729">
        <f t="shared" si="23"/>
        <v>0</v>
      </c>
      <c r="S113" s="760">
        <f t="shared" si="24"/>
        <v>0</v>
      </c>
      <c r="T113" s="763">
        <f t="shared" si="17"/>
        <v>0</v>
      </c>
      <c r="U113" s="762">
        <f t="shared" si="18"/>
        <v>0</v>
      </c>
      <c r="V113" s="732">
        <f t="shared" si="20"/>
        <v>0</v>
      </c>
      <c r="W113" s="730">
        <f t="shared" si="21"/>
        <v>0</v>
      </c>
      <c r="X113" s="731">
        <f t="shared" si="19"/>
        <v>0</v>
      </c>
      <c r="Y113" s="12"/>
      <c r="Z113" s="12"/>
      <c r="AA113" s="10"/>
      <c r="AB113" s="10"/>
      <c r="AC113" s="10"/>
      <c r="AD113" s="10"/>
      <c r="AE113" s="10"/>
      <c r="BN113" s="105"/>
      <c r="BO113" s="105"/>
      <c r="BP113" s="105"/>
      <c r="BQ113" s="105"/>
      <c r="BR113" s="105"/>
      <c r="BS113" s="105"/>
      <c r="BT113" s="105"/>
      <c r="BU113" s="105"/>
      <c r="BV113" s="105"/>
      <c r="BW113" s="105"/>
      <c r="BX113" s="105"/>
      <c r="BY113" s="105"/>
      <c r="BZ113" s="105"/>
    </row>
    <row r="114" spans="1:78" ht="17.25" thickBot="1" x14ac:dyDescent="0.3">
      <c r="A114" s="447"/>
      <c r="B114" s="447"/>
      <c r="C114" s="800"/>
      <c r="D114" s="800"/>
      <c r="E114" s="447"/>
      <c r="F114" s="462"/>
      <c r="G114" s="802"/>
      <c r="H114" s="462"/>
      <c r="I114" s="462"/>
      <c r="J114" s="462"/>
      <c r="K114" s="447"/>
      <c r="L114" s="447"/>
      <c r="M114" s="447"/>
      <c r="N114" s="845"/>
      <c r="O114" s="845"/>
      <c r="P114" s="846" t="s">
        <v>85</v>
      </c>
      <c r="Q114" s="541">
        <f t="shared" ref="Q114:X114" si="25">SUM(Q93:Q113)</f>
        <v>0</v>
      </c>
      <c r="R114" s="541">
        <f t="shared" si="25"/>
        <v>0</v>
      </c>
      <c r="S114" s="541">
        <f t="shared" si="25"/>
        <v>0</v>
      </c>
      <c r="T114" s="541">
        <f t="shared" si="25"/>
        <v>0</v>
      </c>
      <c r="U114" s="541">
        <f t="shared" si="25"/>
        <v>0</v>
      </c>
      <c r="V114" s="541">
        <f t="shared" si="25"/>
        <v>0</v>
      </c>
      <c r="W114" s="541">
        <f t="shared" si="25"/>
        <v>0</v>
      </c>
      <c r="X114" s="541">
        <f t="shared" si="25"/>
        <v>0</v>
      </c>
      <c r="Y114" s="12"/>
      <c r="Z114" s="12"/>
      <c r="AA114" s="10"/>
      <c r="AB114" s="10"/>
      <c r="AC114" s="10"/>
      <c r="AD114" s="10"/>
      <c r="AE114" s="10"/>
      <c r="BN114" s="105"/>
      <c r="BO114" s="105"/>
      <c r="BP114" s="105"/>
      <c r="BQ114" s="105"/>
      <c r="BR114" s="105"/>
      <c r="BS114" s="105"/>
      <c r="BT114" s="105"/>
      <c r="BU114" s="105"/>
      <c r="BV114" s="105"/>
      <c r="BW114" s="105"/>
      <c r="BX114" s="105"/>
      <c r="BY114" s="105"/>
      <c r="BZ114" s="105"/>
    </row>
    <row r="115" spans="1:78" x14ac:dyDescent="0.25">
      <c r="A115" s="447"/>
      <c r="B115" s="447"/>
      <c r="C115" s="447"/>
      <c r="D115" s="447"/>
      <c r="E115" s="447"/>
      <c r="F115" s="447"/>
      <c r="G115" s="447"/>
      <c r="H115" s="447"/>
      <c r="I115" s="447"/>
      <c r="J115" s="447"/>
      <c r="K115" s="447"/>
      <c r="L115" s="447"/>
      <c r="M115" s="447"/>
      <c r="N115" s="447"/>
      <c r="O115" s="447"/>
      <c r="P115" s="12"/>
      <c r="Q115" s="739"/>
      <c r="R115" s="739"/>
      <c r="S115" s="739"/>
      <c r="T115" s="739"/>
      <c r="U115" s="739"/>
      <c r="V115" s="739"/>
      <c r="W115" s="739"/>
      <c r="X115" s="739"/>
      <c r="Y115" s="12"/>
      <c r="Z115" s="12"/>
      <c r="AA115" s="10"/>
      <c r="AB115" s="10"/>
      <c r="AC115" s="10"/>
      <c r="AD115" s="10"/>
      <c r="AE115" s="10"/>
      <c r="BN115" s="105"/>
      <c r="BO115" s="105"/>
      <c r="BP115" s="105"/>
      <c r="BQ115" s="105"/>
      <c r="BR115" s="105"/>
      <c r="BS115" s="105"/>
      <c r="BT115" s="105"/>
      <c r="BU115" s="105"/>
      <c r="BV115" s="105"/>
      <c r="BW115" s="105"/>
      <c r="BX115" s="105"/>
      <c r="BY115" s="105"/>
      <c r="BZ115" s="105"/>
    </row>
    <row r="116" spans="1:78" x14ac:dyDescent="0.25">
      <c r="A116" s="447"/>
      <c r="B116" s="447"/>
      <c r="C116" s="447"/>
      <c r="D116" s="447"/>
      <c r="E116" s="447"/>
      <c r="F116" s="447"/>
      <c r="G116" s="447"/>
      <c r="H116" s="447"/>
      <c r="I116" s="447"/>
      <c r="J116" s="447"/>
      <c r="K116" s="447"/>
      <c r="L116" s="447"/>
      <c r="M116" s="447"/>
      <c r="N116" s="447"/>
      <c r="O116" s="447"/>
      <c r="P116" s="12"/>
      <c r="Q116" s="739"/>
      <c r="R116" s="739"/>
      <c r="S116" s="739"/>
      <c r="T116" s="739"/>
      <c r="U116" s="739"/>
      <c r="V116" s="739"/>
      <c r="W116" s="739"/>
      <c r="X116" s="739"/>
      <c r="Y116" s="12"/>
      <c r="Z116" s="12"/>
      <c r="AA116" s="10"/>
      <c r="AB116" s="10"/>
      <c r="AC116" s="10"/>
      <c r="AD116" s="10"/>
      <c r="AE116" s="10"/>
      <c r="BN116" s="105"/>
      <c r="BO116" s="105"/>
      <c r="BP116" s="105"/>
      <c r="BQ116" s="105"/>
      <c r="BR116" s="105"/>
      <c r="BS116" s="105"/>
      <c r="BT116" s="105"/>
      <c r="BU116" s="105"/>
      <c r="BV116" s="105"/>
      <c r="BW116" s="105"/>
      <c r="BX116" s="105"/>
      <c r="BY116" s="105"/>
      <c r="BZ116" s="105"/>
    </row>
    <row r="117" spans="1:78" s="105" customFormat="1" ht="15" customHeight="1" thickBot="1" x14ac:dyDescent="0.3">
      <c r="A117" s="462"/>
      <c r="B117" s="462"/>
      <c r="C117" s="802"/>
      <c r="D117" s="462"/>
      <c r="E117" s="462"/>
      <c r="F117" s="462"/>
      <c r="G117" s="462"/>
      <c r="H117" s="462"/>
      <c r="I117" s="462"/>
      <c r="J117" s="462"/>
      <c r="K117" s="462"/>
      <c r="L117" s="462"/>
      <c r="M117" s="462"/>
      <c r="N117" s="462"/>
      <c r="O117" s="462"/>
      <c r="P117" s="10"/>
      <c r="Q117" s="804"/>
      <c r="R117" s="804"/>
      <c r="S117" s="804"/>
      <c r="T117" s="804"/>
      <c r="U117" s="804"/>
      <c r="V117" s="804"/>
      <c r="W117" s="804"/>
      <c r="X117" s="804"/>
      <c r="Y117" s="10"/>
      <c r="Z117" s="10"/>
      <c r="AA117" s="10"/>
      <c r="AB117" s="10"/>
      <c r="AC117" s="10"/>
      <c r="AD117" s="10"/>
      <c r="AE117" s="10"/>
    </row>
    <row r="118" spans="1:78" s="105" customFormat="1" ht="34.5" customHeight="1" thickBot="1" x14ac:dyDescent="0.3">
      <c r="A118" s="847" t="s">
        <v>513</v>
      </c>
      <c r="B118" s="462"/>
      <c r="C118" s="802"/>
      <c r="D118" s="462"/>
      <c r="E118" s="848"/>
      <c r="F118" s="462"/>
      <c r="G118" s="462"/>
      <c r="H118" s="462"/>
      <c r="I118" s="462"/>
      <c r="J118" s="462"/>
      <c r="K118" s="462"/>
      <c r="L118" s="462"/>
      <c r="M118" s="462"/>
      <c r="N118" s="462"/>
      <c r="O118" s="462"/>
      <c r="P118" s="10"/>
      <c r="Q118" s="804"/>
      <c r="R118" s="804"/>
      <c r="S118" s="804"/>
      <c r="T118" s="804"/>
      <c r="U118" s="804"/>
      <c r="V118" s="804"/>
      <c r="W118" s="804"/>
      <c r="X118" s="804"/>
      <c r="Y118" s="10"/>
      <c r="Z118" s="10"/>
      <c r="AA118" s="10"/>
      <c r="AB118" s="10"/>
      <c r="AC118" s="10"/>
      <c r="AD118" s="10"/>
      <c r="AE118" s="10"/>
    </row>
    <row r="119" spans="1:78" s="108" customFormat="1" ht="18.75" customHeight="1" thickBot="1" x14ac:dyDescent="0.3">
      <c r="A119" s="1077" t="s">
        <v>447</v>
      </c>
      <c r="B119" s="1078"/>
      <c r="C119" s="1078"/>
      <c r="D119" s="1078"/>
      <c r="E119" s="1078"/>
      <c r="F119" s="1078"/>
      <c r="G119" s="1082" t="s">
        <v>448</v>
      </c>
      <c r="H119" s="1083"/>
      <c r="I119" s="1084"/>
      <c r="J119" s="1078" t="s">
        <v>521</v>
      </c>
      <c r="K119" s="1078"/>
      <c r="L119" s="1085"/>
      <c r="M119" s="849"/>
      <c r="N119" s="849"/>
      <c r="O119" s="849"/>
      <c r="P119" s="850"/>
      <c r="Q119" s="1095" t="s">
        <v>71</v>
      </c>
      <c r="R119" s="1096"/>
      <c r="S119" s="1096"/>
      <c r="T119" s="1097"/>
      <c r="U119" s="1104" t="s">
        <v>50</v>
      </c>
      <c r="V119" s="1105"/>
      <c r="W119" s="1105"/>
      <c r="X119" s="1106"/>
      <c r="Y119" s="10"/>
      <c r="Z119" s="10"/>
      <c r="AA119" s="10"/>
      <c r="AB119" s="10"/>
      <c r="AC119" s="10"/>
      <c r="AD119" s="10"/>
      <c r="AE119" s="10"/>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row>
    <row r="120" spans="1:78" ht="95.25" customHeight="1" thickBot="1" x14ac:dyDescent="0.3">
      <c r="A120" s="807" t="s">
        <v>9</v>
      </c>
      <c r="B120" s="814" t="s">
        <v>5</v>
      </c>
      <c r="C120" s="851" t="s">
        <v>6</v>
      </c>
      <c r="D120" s="810" t="s">
        <v>528</v>
      </c>
      <c r="E120" s="811" t="s">
        <v>529</v>
      </c>
      <c r="F120" s="814" t="s">
        <v>221</v>
      </c>
      <c r="G120" s="721" t="s">
        <v>707</v>
      </c>
      <c r="H120" s="722" t="s">
        <v>705</v>
      </c>
      <c r="I120" s="723" t="s">
        <v>706</v>
      </c>
      <c r="J120" s="722" t="s">
        <v>713</v>
      </c>
      <c r="K120" s="722" t="s">
        <v>714</v>
      </c>
      <c r="L120" s="723" t="s">
        <v>715</v>
      </c>
      <c r="M120" s="852"/>
      <c r="N120" s="852"/>
      <c r="O120" s="852"/>
      <c r="P120" s="853"/>
      <c r="Q120" s="751" t="s">
        <v>707</v>
      </c>
      <c r="R120" s="752" t="s">
        <v>705</v>
      </c>
      <c r="S120" s="753" t="s">
        <v>706</v>
      </c>
      <c r="T120" s="754" t="s">
        <v>710</v>
      </c>
      <c r="U120" s="751" t="s">
        <v>707</v>
      </c>
      <c r="V120" s="752" t="s">
        <v>705</v>
      </c>
      <c r="W120" s="755" t="s">
        <v>706</v>
      </c>
      <c r="X120" s="756" t="s">
        <v>52</v>
      </c>
      <c r="Y120" s="12"/>
      <c r="Z120" s="12"/>
      <c r="AA120" s="10"/>
      <c r="AB120" s="10"/>
      <c r="AC120" s="10"/>
      <c r="AD120" s="10"/>
      <c r="AE120" s="10"/>
      <c r="BN120" s="105"/>
      <c r="BO120" s="105"/>
      <c r="BP120" s="105"/>
      <c r="BQ120" s="105"/>
      <c r="BR120" s="105"/>
      <c r="BS120" s="105"/>
      <c r="BT120" s="105"/>
      <c r="BU120" s="105"/>
      <c r="BV120" s="105"/>
      <c r="BW120" s="105"/>
      <c r="BX120" s="105"/>
      <c r="BY120" s="105"/>
      <c r="BZ120" s="105"/>
    </row>
    <row r="121" spans="1:78" ht="16.5" customHeight="1" x14ac:dyDescent="0.25">
      <c r="A121" s="764"/>
      <c r="B121" s="442"/>
      <c r="C121" s="765"/>
      <c r="D121" s="854"/>
      <c r="E121" s="855"/>
      <c r="F121" s="856"/>
      <c r="G121" s="726" t="s">
        <v>510</v>
      </c>
      <c r="H121" s="726" t="s">
        <v>510</v>
      </c>
      <c r="I121" s="726" t="s">
        <v>510</v>
      </c>
      <c r="J121" s="857"/>
      <c r="K121" s="857"/>
      <c r="L121" s="858"/>
      <c r="M121" s="447"/>
      <c r="N121" s="447"/>
      <c r="O121" s="447"/>
      <c r="P121" s="12"/>
      <c r="Q121" s="725">
        <f>E121*D121*J121*0.001</f>
        <v>0</v>
      </c>
      <c r="R121" s="729">
        <f>E121*D121*K121*0.000001</f>
        <v>0</v>
      </c>
      <c r="S121" s="760">
        <f>E121*D121*L121*0.000001</f>
        <v>0</v>
      </c>
      <c r="T121" s="730">
        <f>F121*Q121</f>
        <v>0</v>
      </c>
      <c r="U121" s="725">
        <f>Q121*1</f>
        <v>0</v>
      </c>
      <c r="V121" s="729">
        <f>R121*25</f>
        <v>0</v>
      </c>
      <c r="W121" s="730">
        <f>S121*298</f>
        <v>0</v>
      </c>
      <c r="X121" s="859">
        <f>SUM(U121:W121)</f>
        <v>0</v>
      </c>
      <c r="Y121" s="12"/>
      <c r="Z121" s="12"/>
      <c r="AA121" s="10"/>
      <c r="AB121" s="10"/>
      <c r="AC121" s="10"/>
      <c r="AD121" s="10"/>
      <c r="AE121" s="10"/>
    </row>
    <row r="122" spans="1:78" ht="16.5" customHeight="1" x14ac:dyDescent="0.25">
      <c r="A122" s="771"/>
      <c r="B122" s="442"/>
      <c r="C122" s="772"/>
      <c r="D122" s="860"/>
      <c r="E122" s="599"/>
      <c r="F122" s="860"/>
      <c r="G122" s="726" t="s">
        <v>510</v>
      </c>
      <c r="H122" s="727" t="s">
        <v>510</v>
      </c>
      <c r="I122" s="728" t="s">
        <v>510</v>
      </c>
      <c r="J122" s="758"/>
      <c r="K122" s="758"/>
      <c r="L122" s="775"/>
      <c r="M122" s="447"/>
      <c r="N122" s="447"/>
      <c r="O122" s="447"/>
      <c r="P122" s="12"/>
      <c r="Q122" s="725">
        <f>E122*D122*J122*0.001</f>
        <v>0</v>
      </c>
      <c r="R122" s="729">
        <f>E122*D122*K122*0.000001</f>
        <v>0</v>
      </c>
      <c r="S122" s="760">
        <f>E122*D122*L122*0.000001</f>
        <v>0</v>
      </c>
      <c r="T122" s="763">
        <f>F122*Q122</f>
        <v>0</v>
      </c>
      <c r="U122" s="762">
        <f>Q122*1</f>
        <v>0</v>
      </c>
      <c r="V122" s="732">
        <f>R122*25</f>
        <v>0</v>
      </c>
      <c r="W122" s="730">
        <f t="shared" ref="W122:W140" si="26">S122*298</f>
        <v>0</v>
      </c>
      <c r="X122" s="761">
        <f>SUM(U122:W122)</f>
        <v>0</v>
      </c>
      <c r="Y122" s="12"/>
      <c r="Z122" s="12"/>
      <c r="AA122" s="10"/>
      <c r="AB122" s="10"/>
      <c r="AC122" s="10"/>
      <c r="AD122" s="10"/>
      <c r="AE122" s="10"/>
    </row>
    <row r="123" spans="1:78" ht="16.5" customHeight="1" x14ac:dyDescent="0.25">
      <c r="A123" s="771"/>
      <c r="B123" s="442"/>
      <c r="C123" s="772"/>
      <c r="D123" s="860"/>
      <c r="E123" s="599"/>
      <c r="F123" s="860"/>
      <c r="G123" s="726" t="s">
        <v>510</v>
      </c>
      <c r="H123" s="727" t="s">
        <v>510</v>
      </c>
      <c r="I123" s="728" t="s">
        <v>510</v>
      </c>
      <c r="J123" s="758"/>
      <c r="K123" s="758"/>
      <c r="L123" s="775"/>
      <c r="M123" s="447"/>
      <c r="N123" s="447"/>
      <c r="O123" s="447"/>
      <c r="P123" s="12"/>
      <c r="Q123" s="725">
        <f t="shared" ref="Q123:Q139" si="27">E123*D123*J123*0.001</f>
        <v>0</v>
      </c>
      <c r="R123" s="729">
        <f>E123*D123*K123*0.000001</f>
        <v>0</v>
      </c>
      <c r="S123" s="760">
        <f>E123*D123*L123*0.000001</f>
        <v>0</v>
      </c>
      <c r="T123" s="763">
        <f t="shared" ref="T123:T139" si="28">F123*Q123</f>
        <v>0</v>
      </c>
      <c r="U123" s="762">
        <f t="shared" ref="U123:U139" si="29">Q123*1</f>
        <v>0</v>
      </c>
      <c r="V123" s="732">
        <f t="shared" ref="V123:V139" si="30">R123*25</f>
        <v>0</v>
      </c>
      <c r="W123" s="730">
        <f t="shared" si="26"/>
        <v>0</v>
      </c>
      <c r="X123" s="761">
        <f t="shared" ref="X123:X139" si="31">SUM(U123:W123)</f>
        <v>0</v>
      </c>
      <c r="Y123" s="12"/>
      <c r="Z123" s="12"/>
      <c r="AA123" s="10"/>
      <c r="AB123" s="10"/>
      <c r="AC123" s="10"/>
      <c r="AD123" s="10"/>
      <c r="AE123" s="10"/>
    </row>
    <row r="124" spans="1:78" x14ac:dyDescent="0.25">
      <c r="A124" s="771"/>
      <c r="B124" s="442"/>
      <c r="C124" s="772"/>
      <c r="D124" s="860"/>
      <c r="E124" s="599"/>
      <c r="F124" s="860"/>
      <c r="G124" s="726" t="s">
        <v>510</v>
      </c>
      <c r="H124" s="727" t="s">
        <v>510</v>
      </c>
      <c r="I124" s="728" t="s">
        <v>510</v>
      </c>
      <c r="J124" s="758"/>
      <c r="K124" s="758"/>
      <c r="L124" s="775"/>
      <c r="M124" s="447"/>
      <c r="N124" s="447"/>
      <c r="O124" s="447"/>
      <c r="P124" s="12"/>
      <c r="Q124" s="725">
        <f>E124*D124*J124*0.001</f>
        <v>0</v>
      </c>
      <c r="R124" s="729">
        <f>E124*D124*K124*0.000001</f>
        <v>0</v>
      </c>
      <c r="S124" s="760">
        <f>E124*D124*L124*0.000001</f>
        <v>0</v>
      </c>
      <c r="T124" s="763">
        <f t="shared" si="28"/>
        <v>0</v>
      </c>
      <c r="U124" s="762">
        <f t="shared" si="29"/>
        <v>0</v>
      </c>
      <c r="V124" s="732">
        <f t="shared" si="30"/>
        <v>0</v>
      </c>
      <c r="W124" s="730">
        <f t="shared" si="26"/>
        <v>0</v>
      </c>
      <c r="X124" s="761">
        <f t="shared" si="31"/>
        <v>0</v>
      </c>
      <c r="Y124" s="12"/>
      <c r="Z124" s="12"/>
      <c r="AA124" s="10"/>
      <c r="AB124" s="10"/>
      <c r="AC124" s="10"/>
      <c r="AD124" s="10"/>
      <c r="AE124" s="10"/>
    </row>
    <row r="125" spans="1:78" x14ac:dyDescent="0.25">
      <c r="A125" s="771"/>
      <c r="B125" s="442"/>
      <c r="C125" s="772"/>
      <c r="D125" s="861"/>
      <c r="E125" s="614"/>
      <c r="F125" s="861"/>
      <c r="G125" s="726" t="s">
        <v>510</v>
      </c>
      <c r="H125" s="727" t="s">
        <v>510</v>
      </c>
      <c r="I125" s="728" t="s">
        <v>510</v>
      </c>
      <c r="J125" s="780"/>
      <c r="K125" s="780"/>
      <c r="L125" s="781"/>
      <c r="M125" s="447"/>
      <c r="N125" s="447"/>
      <c r="O125" s="447"/>
      <c r="P125" s="12"/>
      <c r="Q125" s="725">
        <f t="shared" si="27"/>
        <v>0</v>
      </c>
      <c r="R125" s="729">
        <f t="shared" ref="R125:R139" si="32">E125*D125*K125*0.000001</f>
        <v>0</v>
      </c>
      <c r="S125" s="760">
        <f t="shared" ref="S125:S139" si="33">E125*D125*L125*0.000001</f>
        <v>0</v>
      </c>
      <c r="T125" s="763">
        <f t="shared" si="28"/>
        <v>0</v>
      </c>
      <c r="U125" s="762">
        <f t="shared" si="29"/>
        <v>0</v>
      </c>
      <c r="V125" s="732">
        <f t="shared" si="30"/>
        <v>0</v>
      </c>
      <c r="W125" s="730">
        <f t="shared" si="26"/>
        <v>0</v>
      </c>
      <c r="X125" s="761">
        <f t="shared" si="31"/>
        <v>0</v>
      </c>
      <c r="Y125" s="12"/>
      <c r="Z125" s="12"/>
      <c r="AA125" s="10"/>
      <c r="AB125" s="10"/>
      <c r="AC125" s="10"/>
      <c r="AD125" s="10"/>
      <c r="AE125" s="10"/>
    </row>
    <row r="126" spans="1:78" x14ac:dyDescent="0.25">
      <c r="A126" s="771"/>
      <c r="B126" s="442"/>
      <c r="C126" s="772"/>
      <c r="D126" s="861"/>
      <c r="E126" s="614"/>
      <c r="F126" s="861"/>
      <c r="G126" s="726" t="s">
        <v>510</v>
      </c>
      <c r="H126" s="727" t="s">
        <v>510</v>
      </c>
      <c r="I126" s="728" t="s">
        <v>510</v>
      </c>
      <c r="J126" s="780"/>
      <c r="K126" s="780"/>
      <c r="L126" s="781"/>
      <c r="M126" s="447"/>
      <c r="N126" s="447"/>
      <c r="O126" s="447"/>
      <c r="P126" s="12"/>
      <c r="Q126" s="725">
        <f t="shared" si="27"/>
        <v>0</v>
      </c>
      <c r="R126" s="729">
        <f t="shared" si="32"/>
        <v>0</v>
      </c>
      <c r="S126" s="760">
        <f t="shared" si="33"/>
        <v>0</v>
      </c>
      <c r="T126" s="763">
        <f t="shared" si="28"/>
        <v>0</v>
      </c>
      <c r="U126" s="762">
        <f t="shared" si="29"/>
        <v>0</v>
      </c>
      <c r="V126" s="732">
        <f t="shared" si="30"/>
        <v>0</v>
      </c>
      <c r="W126" s="730">
        <f t="shared" si="26"/>
        <v>0</v>
      </c>
      <c r="X126" s="761">
        <f t="shared" ref="X126:X136" si="34">SUM(U126:W126)</f>
        <v>0</v>
      </c>
      <c r="Y126" s="12"/>
      <c r="Z126" s="12"/>
      <c r="AA126" s="10"/>
      <c r="AB126" s="10"/>
      <c r="AC126" s="10"/>
      <c r="AD126" s="10"/>
      <c r="AE126" s="10"/>
    </row>
    <row r="127" spans="1:78" x14ac:dyDescent="0.25">
      <c r="A127" s="771"/>
      <c r="B127" s="442"/>
      <c r="C127" s="772"/>
      <c r="D127" s="861"/>
      <c r="E127" s="614"/>
      <c r="F127" s="861"/>
      <c r="G127" s="726" t="s">
        <v>510</v>
      </c>
      <c r="H127" s="727" t="s">
        <v>510</v>
      </c>
      <c r="I127" s="728" t="s">
        <v>510</v>
      </c>
      <c r="J127" s="780"/>
      <c r="K127" s="780"/>
      <c r="L127" s="781"/>
      <c r="M127" s="447"/>
      <c r="N127" s="447"/>
      <c r="O127" s="447"/>
      <c r="P127" s="12"/>
      <c r="Q127" s="725">
        <f t="shared" si="27"/>
        <v>0</v>
      </c>
      <c r="R127" s="729">
        <f t="shared" si="32"/>
        <v>0</v>
      </c>
      <c r="S127" s="760">
        <f t="shared" si="33"/>
        <v>0</v>
      </c>
      <c r="T127" s="763">
        <f t="shared" si="28"/>
        <v>0</v>
      </c>
      <c r="U127" s="762">
        <f t="shared" si="29"/>
        <v>0</v>
      </c>
      <c r="V127" s="732">
        <f t="shared" si="30"/>
        <v>0</v>
      </c>
      <c r="W127" s="730">
        <f t="shared" si="26"/>
        <v>0</v>
      </c>
      <c r="X127" s="761">
        <f t="shared" si="34"/>
        <v>0</v>
      </c>
      <c r="Y127" s="12"/>
      <c r="Z127" s="12"/>
      <c r="AA127" s="10"/>
      <c r="AB127" s="10"/>
      <c r="AC127" s="10"/>
      <c r="AD127" s="10"/>
      <c r="AE127" s="10"/>
    </row>
    <row r="128" spans="1:78" x14ac:dyDescent="0.25">
      <c r="A128" s="771"/>
      <c r="B128" s="442"/>
      <c r="C128" s="772"/>
      <c r="D128" s="861"/>
      <c r="E128" s="614"/>
      <c r="F128" s="861"/>
      <c r="G128" s="726" t="s">
        <v>510</v>
      </c>
      <c r="H128" s="727" t="s">
        <v>510</v>
      </c>
      <c r="I128" s="728" t="s">
        <v>510</v>
      </c>
      <c r="J128" s="780"/>
      <c r="K128" s="780"/>
      <c r="L128" s="781"/>
      <c r="M128" s="447"/>
      <c r="N128" s="447"/>
      <c r="O128" s="447"/>
      <c r="P128" s="12"/>
      <c r="Q128" s="725">
        <f t="shared" si="27"/>
        <v>0</v>
      </c>
      <c r="R128" s="729">
        <f t="shared" si="32"/>
        <v>0</v>
      </c>
      <c r="S128" s="760">
        <f t="shared" si="33"/>
        <v>0</v>
      </c>
      <c r="T128" s="763">
        <f t="shared" si="28"/>
        <v>0</v>
      </c>
      <c r="U128" s="762">
        <f t="shared" si="29"/>
        <v>0</v>
      </c>
      <c r="V128" s="732">
        <f t="shared" si="30"/>
        <v>0</v>
      </c>
      <c r="W128" s="730">
        <f t="shared" si="26"/>
        <v>0</v>
      </c>
      <c r="X128" s="761">
        <f t="shared" si="34"/>
        <v>0</v>
      </c>
      <c r="Y128" s="12"/>
      <c r="Z128" s="12"/>
      <c r="AA128" s="10"/>
      <c r="AB128" s="10"/>
      <c r="AC128" s="10"/>
      <c r="AD128" s="10"/>
      <c r="AE128" s="10"/>
    </row>
    <row r="129" spans="1:65" x14ac:dyDescent="0.25">
      <c r="A129" s="771"/>
      <c r="B129" s="442"/>
      <c r="C129" s="772"/>
      <c r="D129" s="861"/>
      <c r="E129" s="614"/>
      <c r="F129" s="861"/>
      <c r="G129" s="726" t="s">
        <v>510</v>
      </c>
      <c r="H129" s="727" t="s">
        <v>510</v>
      </c>
      <c r="I129" s="728" t="s">
        <v>510</v>
      </c>
      <c r="J129" s="780"/>
      <c r="K129" s="780"/>
      <c r="L129" s="781"/>
      <c r="M129" s="447"/>
      <c r="N129" s="447"/>
      <c r="O129" s="447"/>
      <c r="P129" s="12"/>
      <c r="Q129" s="725">
        <f t="shared" si="27"/>
        <v>0</v>
      </c>
      <c r="R129" s="729">
        <f t="shared" si="32"/>
        <v>0</v>
      </c>
      <c r="S129" s="760">
        <f t="shared" si="33"/>
        <v>0</v>
      </c>
      <c r="T129" s="763">
        <f t="shared" si="28"/>
        <v>0</v>
      </c>
      <c r="U129" s="762">
        <f t="shared" si="29"/>
        <v>0</v>
      </c>
      <c r="V129" s="732">
        <f t="shared" si="30"/>
        <v>0</v>
      </c>
      <c r="W129" s="730">
        <f t="shared" si="26"/>
        <v>0</v>
      </c>
      <c r="X129" s="761">
        <f t="shared" si="34"/>
        <v>0</v>
      </c>
      <c r="Y129" s="12"/>
      <c r="Z129" s="12"/>
      <c r="AA129" s="10"/>
      <c r="AB129" s="10"/>
      <c r="AC129" s="10"/>
      <c r="AD129" s="10"/>
      <c r="AE129" s="10"/>
    </row>
    <row r="130" spans="1:65" x14ac:dyDescent="0.25">
      <c r="A130" s="771"/>
      <c r="B130" s="442"/>
      <c r="C130" s="772"/>
      <c r="D130" s="861"/>
      <c r="E130" s="614"/>
      <c r="F130" s="861"/>
      <c r="G130" s="726" t="s">
        <v>510</v>
      </c>
      <c r="H130" s="727" t="s">
        <v>510</v>
      </c>
      <c r="I130" s="728" t="s">
        <v>510</v>
      </c>
      <c r="J130" s="780"/>
      <c r="K130" s="780"/>
      <c r="L130" s="781"/>
      <c r="M130" s="447"/>
      <c r="N130" s="447"/>
      <c r="O130" s="447"/>
      <c r="P130" s="12"/>
      <c r="Q130" s="725">
        <f t="shared" si="27"/>
        <v>0</v>
      </c>
      <c r="R130" s="729">
        <f t="shared" si="32"/>
        <v>0</v>
      </c>
      <c r="S130" s="760">
        <f t="shared" si="33"/>
        <v>0</v>
      </c>
      <c r="T130" s="763">
        <f t="shared" si="28"/>
        <v>0</v>
      </c>
      <c r="U130" s="762">
        <f t="shared" si="29"/>
        <v>0</v>
      </c>
      <c r="V130" s="732">
        <f t="shared" si="30"/>
        <v>0</v>
      </c>
      <c r="W130" s="730">
        <f t="shared" si="26"/>
        <v>0</v>
      </c>
      <c r="X130" s="761">
        <f t="shared" si="34"/>
        <v>0</v>
      </c>
      <c r="Y130" s="12"/>
      <c r="Z130" s="12"/>
      <c r="AA130" s="10"/>
      <c r="AB130" s="10"/>
      <c r="AC130" s="10"/>
      <c r="AD130" s="10"/>
      <c r="AE130" s="10"/>
    </row>
    <row r="131" spans="1:65" x14ac:dyDescent="0.25">
      <c r="A131" s="771"/>
      <c r="B131" s="442"/>
      <c r="C131" s="772"/>
      <c r="D131" s="861"/>
      <c r="E131" s="614"/>
      <c r="F131" s="861"/>
      <c r="G131" s="726" t="s">
        <v>510</v>
      </c>
      <c r="H131" s="727" t="s">
        <v>510</v>
      </c>
      <c r="I131" s="728" t="s">
        <v>510</v>
      </c>
      <c r="J131" s="780"/>
      <c r="K131" s="780"/>
      <c r="L131" s="781"/>
      <c r="M131" s="447"/>
      <c r="N131" s="447"/>
      <c r="O131" s="447"/>
      <c r="P131" s="12"/>
      <c r="Q131" s="725">
        <f t="shared" si="27"/>
        <v>0</v>
      </c>
      <c r="R131" s="729">
        <f t="shared" si="32"/>
        <v>0</v>
      </c>
      <c r="S131" s="760">
        <f t="shared" si="33"/>
        <v>0</v>
      </c>
      <c r="T131" s="763">
        <f t="shared" si="28"/>
        <v>0</v>
      </c>
      <c r="U131" s="762">
        <f t="shared" si="29"/>
        <v>0</v>
      </c>
      <c r="V131" s="732">
        <f t="shared" si="30"/>
        <v>0</v>
      </c>
      <c r="W131" s="730">
        <f t="shared" si="26"/>
        <v>0</v>
      </c>
      <c r="X131" s="761">
        <f t="shared" si="34"/>
        <v>0</v>
      </c>
      <c r="Y131" s="12"/>
      <c r="Z131" s="12"/>
      <c r="AA131" s="10"/>
      <c r="AB131" s="10"/>
      <c r="AC131" s="10"/>
      <c r="AD131" s="10"/>
      <c r="AE131" s="10"/>
    </row>
    <row r="132" spans="1:65" x14ac:dyDescent="0.25">
      <c r="A132" s="771"/>
      <c r="B132" s="442"/>
      <c r="C132" s="772"/>
      <c r="D132" s="861"/>
      <c r="E132" s="614"/>
      <c r="F132" s="861"/>
      <c r="G132" s="726" t="s">
        <v>510</v>
      </c>
      <c r="H132" s="727" t="s">
        <v>510</v>
      </c>
      <c r="I132" s="728" t="s">
        <v>510</v>
      </c>
      <c r="J132" s="780"/>
      <c r="K132" s="780"/>
      <c r="L132" s="781"/>
      <c r="M132" s="447"/>
      <c r="N132" s="447"/>
      <c r="O132" s="447"/>
      <c r="P132" s="12"/>
      <c r="Q132" s="725">
        <f t="shared" si="27"/>
        <v>0</v>
      </c>
      <c r="R132" s="729">
        <f t="shared" si="32"/>
        <v>0</v>
      </c>
      <c r="S132" s="760">
        <f t="shared" si="33"/>
        <v>0</v>
      </c>
      <c r="T132" s="763">
        <f t="shared" si="28"/>
        <v>0</v>
      </c>
      <c r="U132" s="762">
        <f t="shared" si="29"/>
        <v>0</v>
      </c>
      <c r="V132" s="732">
        <f t="shared" si="30"/>
        <v>0</v>
      </c>
      <c r="W132" s="730">
        <f t="shared" si="26"/>
        <v>0</v>
      </c>
      <c r="X132" s="761">
        <f t="shared" si="34"/>
        <v>0</v>
      </c>
      <c r="Y132" s="12"/>
      <c r="Z132" s="12"/>
      <c r="AA132" s="10"/>
      <c r="AB132" s="10"/>
      <c r="AC132" s="10"/>
      <c r="AD132" s="10"/>
      <c r="AE132" s="10"/>
    </row>
    <row r="133" spans="1:65" x14ac:dyDescent="0.25">
      <c r="A133" s="771"/>
      <c r="B133" s="442"/>
      <c r="C133" s="772"/>
      <c r="D133" s="861"/>
      <c r="E133" s="614"/>
      <c r="F133" s="861"/>
      <c r="G133" s="726" t="s">
        <v>510</v>
      </c>
      <c r="H133" s="727" t="s">
        <v>510</v>
      </c>
      <c r="I133" s="728" t="s">
        <v>510</v>
      </c>
      <c r="J133" s="780"/>
      <c r="K133" s="780"/>
      <c r="L133" s="781"/>
      <c r="M133" s="447"/>
      <c r="N133" s="447"/>
      <c r="O133" s="447"/>
      <c r="P133" s="12"/>
      <c r="Q133" s="725">
        <f t="shared" si="27"/>
        <v>0</v>
      </c>
      <c r="R133" s="729">
        <f t="shared" si="32"/>
        <v>0</v>
      </c>
      <c r="S133" s="760">
        <f t="shared" si="33"/>
        <v>0</v>
      </c>
      <c r="T133" s="763">
        <f t="shared" si="28"/>
        <v>0</v>
      </c>
      <c r="U133" s="762">
        <f t="shared" si="29"/>
        <v>0</v>
      </c>
      <c r="V133" s="732">
        <f t="shared" si="30"/>
        <v>0</v>
      </c>
      <c r="W133" s="730">
        <f t="shared" si="26"/>
        <v>0</v>
      </c>
      <c r="X133" s="761">
        <f t="shared" si="34"/>
        <v>0</v>
      </c>
      <c r="Y133" s="12"/>
      <c r="Z133" s="12"/>
      <c r="AA133" s="10"/>
      <c r="AB133" s="10"/>
      <c r="AC133" s="10"/>
      <c r="AD133" s="10"/>
      <c r="AE133" s="10"/>
    </row>
    <row r="134" spans="1:65" x14ac:dyDescent="0.25">
      <c r="A134" s="771"/>
      <c r="B134" s="442"/>
      <c r="C134" s="772"/>
      <c r="D134" s="861"/>
      <c r="E134" s="614"/>
      <c r="F134" s="861"/>
      <c r="G134" s="726" t="s">
        <v>510</v>
      </c>
      <c r="H134" s="727" t="s">
        <v>510</v>
      </c>
      <c r="I134" s="728" t="s">
        <v>510</v>
      </c>
      <c r="J134" s="780"/>
      <c r="K134" s="780"/>
      <c r="L134" s="781"/>
      <c r="M134" s="447"/>
      <c r="N134" s="447"/>
      <c r="O134" s="447"/>
      <c r="P134" s="12"/>
      <c r="Q134" s="725">
        <f t="shared" si="27"/>
        <v>0</v>
      </c>
      <c r="R134" s="729">
        <f t="shared" si="32"/>
        <v>0</v>
      </c>
      <c r="S134" s="760">
        <f t="shared" si="33"/>
        <v>0</v>
      </c>
      <c r="T134" s="763">
        <f t="shared" si="28"/>
        <v>0</v>
      </c>
      <c r="U134" s="762">
        <f t="shared" si="29"/>
        <v>0</v>
      </c>
      <c r="V134" s="732">
        <f t="shared" si="30"/>
        <v>0</v>
      </c>
      <c r="W134" s="730">
        <f t="shared" si="26"/>
        <v>0</v>
      </c>
      <c r="X134" s="761">
        <f t="shared" si="34"/>
        <v>0</v>
      </c>
      <c r="Y134" s="12"/>
      <c r="Z134" s="12"/>
      <c r="AA134" s="10"/>
      <c r="AB134" s="10"/>
      <c r="AC134" s="10"/>
      <c r="AD134" s="10"/>
      <c r="AE134" s="10"/>
    </row>
    <row r="135" spans="1:65" x14ac:dyDescent="0.25">
      <c r="A135" s="771"/>
      <c r="B135" s="442"/>
      <c r="C135" s="772"/>
      <c r="D135" s="861"/>
      <c r="E135" s="614"/>
      <c r="F135" s="861"/>
      <c r="G135" s="726" t="s">
        <v>510</v>
      </c>
      <c r="H135" s="727" t="s">
        <v>510</v>
      </c>
      <c r="I135" s="728" t="s">
        <v>510</v>
      </c>
      <c r="J135" s="780"/>
      <c r="K135" s="780"/>
      <c r="L135" s="781"/>
      <c r="M135" s="447"/>
      <c r="N135" s="447"/>
      <c r="O135" s="447"/>
      <c r="P135" s="12"/>
      <c r="Q135" s="725">
        <f t="shared" si="27"/>
        <v>0</v>
      </c>
      <c r="R135" s="729">
        <f t="shared" si="32"/>
        <v>0</v>
      </c>
      <c r="S135" s="760">
        <f t="shared" si="33"/>
        <v>0</v>
      </c>
      <c r="T135" s="763">
        <f t="shared" si="28"/>
        <v>0</v>
      </c>
      <c r="U135" s="762">
        <f t="shared" si="29"/>
        <v>0</v>
      </c>
      <c r="V135" s="732">
        <f t="shared" si="30"/>
        <v>0</v>
      </c>
      <c r="W135" s="730">
        <f t="shared" si="26"/>
        <v>0</v>
      </c>
      <c r="X135" s="761">
        <f t="shared" si="34"/>
        <v>0</v>
      </c>
      <c r="Y135" s="12"/>
      <c r="Z135" s="12"/>
      <c r="AA135" s="10"/>
      <c r="AB135" s="10"/>
      <c r="AC135" s="10"/>
      <c r="AD135" s="10"/>
      <c r="AE135" s="10"/>
    </row>
    <row r="136" spans="1:65" x14ac:dyDescent="0.25">
      <c r="A136" s="771"/>
      <c r="B136" s="442"/>
      <c r="C136" s="772"/>
      <c r="D136" s="861"/>
      <c r="E136" s="614"/>
      <c r="F136" s="861"/>
      <c r="G136" s="726" t="s">
        <v>510</v>
      </c>
      <c r="H136" s="727" t="s">
        <v>510</v>
      </c>
      <c r="I136" s="728" t="s">
        <v>510</v>
      </c>
      <c r="J136" s="780"/>
      <c r="K136" s="780"/>
      <c r="L136" s="781"/>
      <c r="M136" s="447"/>
      <c r="N136" s="447"/>
      <c r="O136" s="447"/>
      <c r="P136" s="12"/>
      <c r="Q136" s="725">
        <f t="shared" si="27"/>
        <v>0</v>
      </c>
      <c r="R136" s="729">
        <f t="shared" si="32"/>
        <v>0</v>
      </c>
      <c r="S136" s="760">
        <f t="shared" si="33"/>
        <v>0</v>
      </c>
      <c r="T136" s="763">
        <f t="shared" si="28"/>
        <v>0</v>
      </c>
      <c r="U136" s="762">
        <f t="shared" si="29"/>
        <v>0</v>
      </c>
      <c r="V136" s="732">
        <f t="shared" si="30"/>
        <v>0</v>
      </c>
      <c r="W136" s="730">
        <f t="shared" si="26"/>
        <v>0</v>
      </c>
      <c r="X136" s="761">
        <f t="shared" si="34"/>
        <v>0</v>
      </c>
      <c r="Y136" s="12"/>
      <c r="Z136" s="12"/>
      <c r="AA136" s="10"/>
      <c r="AB136" s="10"/>
      <c r="AC136" s="10"/>
      <c r="AD136" s="10"/>
      <c r="AE136" s="10"/>
    </row>
    <row r="137" spans="1:65" x14ac:dyDescent="0.25">
      <c r="A137" s="771"/>
      <c r="B137" s="442"/>
      <c r="C137" s="772"/>
      <c r="D137" s="861"/>
      <c r="E137" s="614"/>
      <c r="F137" s="861"/>
      <c r="G137" s="726" t="s">
        <v>510</v>
      </c>
      <c r="H137" s="727" t="s">
        <v>510</v>
      </c>
      <c r="I137" s="728" t="s">
        <v>510</v>
      </c>
      <c r="J137" s="780"/>
      <c r="K137" s="780"/>
      <c r="L137" s="781"/>
      <c r="M137" s="447"/>
      <c r="N137" s="447"/>
      <c r="O137" s="447"/>
      <c r="P137" s="12"/>
      <c r="Q137" s="725">
        <f t="shared" si="27"/>
        <v>0</v>
      </c>
      <c r="R137" s="729">
        <f t="shared" si="32"/>
        <v>0</v>
      </c>
      <c r="S137" s="760">
        <f t="shared" si="33"/>
        <v>0</v>
      </c>
      <c r="T137" s="763">
        <f t="shared" si="28"/>
        <v>0</v>
      </c>
      <c r="U137" s="762">
        <f t="shared" si="29"/>
        <v>0</v>
      </c>
      <c r="V137" s="732">
        <f t="shared" si="30"/>
        <v>0</v>
      </c>
      <c r="W137" s="730">
        <f t="shared" si="26"/>
        <v>0</v>
      </c>
      <c r="X137" s="761">
        <f t="shared" si="31"/>
        <v>0</v>
      </c>
      <c r="Y137" s="12"/>
      <c r="Z137" s="12"/>
      <c r="AA137" s="10"/>
      <c r="AB137" s="10"/>
      <c r="AC137" s="10"/>
      <c r="AD137" s="10"/>
      <c r="AE137" s="10"/>
    </row>
    <row r="138" spans="1:65" x14ac:dyDescent="0.25">
      <c r="A138" s="771"/>
      <c r="B138" s="442"/>
      <c r="C138" s="772"/>
      <c r="D138" s="861"/>
      <c r="E138" s="614"/>
      <c r="F138" s="861"/>
      <c r="G138" s="726" t="s">
        <v>510</v>
      </c>
      <c r="H138" s="727" t="s">
        <v>510</v>
      </c>
      <c r="I138" s="728" t="s">
        <v>510</v>
      </c>
      <c r="J138" s="780"/>
      <c r="K138" s="780"/>
      <c r="L138" s="781"/>
      <c r="M138" s="447"/>
      <c r="N138" s="447"/>
      <c r="O138" s="447"/>
      <c r="P138" s="12"/>
      <c r="Q138" s="725">
        <f t="shared" si="27"/>
        <v>0</v>
      </c>
      <c r="R138" s="729">
        <f t="shared" si="32"/>
        <v>0</v>
      </c>
      <c r="S138" s="760">
        <f t="shared" si="33"/>
        <v>0</v>
      </c>
      <c r="T138" s="763">
        <f t="shared" si="28"/>
        <v>0</v>
      </c>
      <c r="U138" s="762">
        <f t="shared" si="29"/>
        <v>0</v>
      </c>
      <c r="V138" s="732">
        <f t="shared" si="30"/>
        <v>0</v>
      </c>
      <c r="W138" s="730">
        <f t="shared" si="26"/>
        <v>0</v>
      </c>
      <c r="X138" s="761">
        <f t="shared" si="31"/>
        <v>0</v>
      </c>
      <c r="Y138" s="12"/>
      <c r="Z138" s="12"/>
      <c r="AA138" s="10"/>
      <c r="AB138" s="10"/>
      <c r="AC138" s="10"/>
      <c r="AD138" s="10"/>
      <c r="AE138" s="10"/>
    </row>
    <row r="139" spans="1:65" ht="16.5" customHeight="1" x14ac:dyDescent="0.25">
      <c r="A139" s="771"/>
      <c r="B139" s="442"/>
      <c r="C139" s="772"/>
      <c r="D139" s="861"/>
      <c r="E139" s="614"/>
      <c r="F139" s="861"/>
      <c r="G139" s="726" t="s">
        <v>510</v>
      </c>
      <c r="H139" s="727" t="s">
        <v>510</v>
      </c>
      <c r="I139" s="728" t="s">
        <v>510</v>
      </c>
      <c r="J139" s="782"/>
      <c r="K139" s="862"/>
      <c r="L139" s="783"/>
      <c r="M139" s="447"/>
      <c r="N139" s="447"/>
      <c r="O139" s="447"/>
      <c r="P139" s="12"/>
      <c r="Q139" s="725">
        <f t="shared" si="27"/>
        <v>0</v>
      </c>
      <c r="R139" s="729">
        <f t="shared" si="32"/>
        <v>0</v>
      </c>
      <c r="S139" s="760">
        <f t="shared" si="33"/>
        <v>0</v>
      </c>
      <c r="T139" s="763">
        <f t="shared" si="28"/>
        <v>0</v>
      </c>
      <c r="U139" s="762">
        <f t="shared" si="29"/>
        <v>0</v>
      </c>
      <c r="V139" s="732">
        <f t="shared" si="30"/>
        <v>0</v>
      </c>
      <c r="W139" s="730">
        <f t="shared" si="26"/>
        <v>0</v>
      </c>
      <c r="X139" s="761">
        <f t="shared" si="31"/>
        <v>0</v>
      </c>
      <c r="Y139" s="12"/>
      <c r="Z139" s="12"/>
      <c r="AA139" s="10"/>
      <c r="AB139" s="10"/>
      <c r="AC139" s="10"/>
      <c r="AD139" s="10"/>
      <c r="AE139" s="10"/>
    </row>
    <row r="140" spans="1:65" ht="17.25" thickBot="1" x14ac:dyDescent="0.3">
      <c r="A140" s="784"/>
      <c r="B140" s="785"/>
      <c r="C140" s="786"/>
      <c r="D140" s="863"/>
      <c r="E140" s="864"/>
      <c r="F140" s="863"/>
      <c r="G140" s="791" t="s">
        <v>510</v>
      </c>
      <c r="H140" s="792" t="s">
        <v>510</v>
      </c>
      <c r="I140" s="793" t="s">
        <v>510</v>
      </c>
      <c r="J140" s="794"/>
      <c r="K140" s="865"/>
      <c r="L140" s="795"/>
      <c r="M140" s="447"/>
      <c r="N140" s="447"/>
      <c r="O140" s="447"/>
      <c r="P140" s="12"/>
      <c r="Q140" s="725">
        <f>E140*D140*J140*0.001</f>
        <v>0</v>
      </c>
      <c r="R140" s="729">
        <f>E140*D140*K140*0.000001</f>
        <v>0</v>
      </c>
      <c r="S140" s="760">
        <f>E140*D140*L140*0.000001</f>
        <v>0</v>
      </c>
      <c r="T140" s="797">
        <f>F140*Q140</f>
        <v>0</v>
      </c>
      <c r="U140" s="796">
        <f>Q140*1</f>
        <v>0</v>
      </c>
      <c r="V140" s="735">
        <f>R140*25</f>
        <v>0</v>
      </c>
      <c r="W140" s="730">
        <f t="shared" si="26"/>
        <v>0</v>
      </c>
      <c r="X140" s="799">
        <f>SUM(U140:W140)</f>
        <v>0</v>
      </c>
      <c r="Y140" s="12"/>
      <c r="Z140" s="12"/>
      <c r="AA140" s="10"/>
      <c r="AB140" s="10"/>
      <c r="AC140" s="10"/>
      <c r="AD140" s="10"/>
      <c r="AE140" s="10"/>
    </row>
    <row r="141" spans="1:65" ht="15" customHeight="1" thickBot="1" x14ac:dyDescent="0.3">
      <c r="A141" s="447"/>
      <c r="B141" s="447"/>
      <c r="C141" s="447"/>
      <c r="D141" s="447"/>
      <c r="E141" s="447"/>
      <c r="F141" s="447"/>
      <c r="G141" s="447"/>
      <c r="H141" s="447"/>
      <c r="I141" s="447"/>
      <c r="J141" s="447"/>
      <c r="K141" s="447"/>
      <c r="L141" s="447"/>
      <c r="M141" s="447"/>
      <c r="N141" s="447"/>
      <c r="O141" s="447"/>
      <c r="P141" s="846" t="s">
        <v>85</v>
      </c>
      <c r="Q141" s="541">
        <f t="shared" ref="Q141:X141" si="35">SUM(Q121:Q140)</f>
        <v>0</v>
      </c>
      <c r="R141" s="738">
        <f t="shared" si="35"/>
        <v>0</v>
      </c>
      <c r="S141" s="738">
        <f t="shared" si="35"/>
        <v>0</v>
      </c>
      <c r="T141" s="738">
        <f t="shared" si="35"/>
        <v>0</v>
      </c>
      <c r="U141" s="738">
        <f t="shared" si="35"/>
        <v>0</v>
      </c>
      <c r="V141" s="738">
        <f t="shared" si="35"/>
        <v>0</v>
      </c>
      <c r="W141" s="738">
        <f t="shared" si="35"/>
        <v>0</v>
      </c>
      <c r="X141" s="738">
        <f t="shared" si="35"/>
        <v>0</v>
      </c>
      <c r="Y141" s="12"/>
      <c r="Z141" s="12"/>
      <c r="AA141" s="10"/>
      <c r="AB141" s="10"/>
      <c r="AC141" s="10"/>
      <c r="AD141" s="10"/>
      <c r="AE141" s="10"/>
    </row>
    <row r="142" spans="1:65" ht="15" customHeight="1" thickBot="1" x14ac:dyDescent="0.3">
      <c r="A142" s="447"/>
      <c r="B142" s="447"/>
      <c r="C142" s="447"/>
      <c r="D142" s="447"/>
      <c r="E142" s="447"/>
      <c r="F142" s="447"/>
      <c r="G142" s="447"/>
      <c r="H142" s="447"/>
      <c r="I142" s="447"/>
      <c r="J142" s="447"/>
      <c r="K142" s="447"/>
      <c r="L142" s="447"/>
      <c r="M142" s="447"/>
      <c r="N142" s="447"/>
      <c r="O142" s="447"/>
      <c r="P142" s="846"/>
      <c r="Q142" s="804"/>
      <c r="R142" s="804"/>
      <c r="S142" s="804"/>
      <c r="T142" s="804"/>
      <c r="U142" s="804"/>
      <c r="V142" s="804"/>
      <c r="W142" s="804"/>
      <c r="X142" s="804"/>
      <c r="Y142" s="12"/>
      <c r="Z142" s="12"/>
      <c r="AA142" s="10"/>
      <c r="AB142" s="10"/>
      <c r="AC142" s="10"/>
      <c r="AD142" s="10"/>
      <c r="AE142" s="10"/>
    </row>
    <row r="143" spans="1:65" ht="17.25" thickBot="1" x14ac:dyDescent="0.3">
      <c r="A143" s="866" t="s">
        <v>223</v>
      </c>
      <c r="B143" s="447"/>
      <c r="C143" s="447"/>
      <c r="D143" s="447"/>
      <c r="E143" s="447"/>
      <c r="F143" s="447"/>
      <c r="G143" s="447"/>
      <c r="H143" s="447"/>
      <c r="I143" s="447"/>
      <c r="J143" s="447"/>
      <c r="K143" s="447"/>
      <c r="L143" s="447"/>
      <c r="M143" s="447"/>
      <c r="N143" s="447"/>
      <c r="O143" s="447"/>
      <c r="P143" s="12"/>
      <c r="Q143" s="739"/>
      <c r="R143" s="739"/>
      <c r="S143" s="739"/>
      <c r="T143" s="739"/>
      <c r="U143" s="739"/>
      <c r="V143" s="739"/>
      <c r="W143" s="739"/>
      <c r="X143" s="739"/>
      <c r="Y143" s="12"/>
      <c r="Z143" s="12"/>
      <c r="AA143" s="10"/>
      <c r="AB143" s="10"/>
      <c r="AC143" s="10"/>
      <c r="AD143" s="10"/>
      <c r="AE143" s="10"/>
    </row>
    <row r="144" spans="1:65" s="109" customFormat="1" ht="17.25" thickBot="1" x14ac:dyDescent="0.3">
      <c r="A144" s="1079" t="s">
        <v>452</v>
      </c>
      <c r="B144" s="1080"/>
      <c r="C144" s="1080"/>
      <c r="D144" s="1080"/>
      <c r="E144" s="1079" t="s">
        <v>448</v>
      </c>
      <c r="F144" s="1080"/>
      <c r="G144" s="1081"/>
      <c r="H144" s="1080" t="s">
        <v>453</v>
      </c>
      <c r="I144" s="1080"/>
      <c r="J144" s="1081"/>
      <c r="K144" s="928"/>
      <c r="L144" s="928"/>
      <c r="M144" s="928"/>
      <c r="N144" s="928"/>
      <c r="O144" s="928"/>
      <c r="P144" s="868"/>
      <c r="Q144" s="1057" t="s">
        <v>71</v>
      </c>
      <c r="R144" s="1058"/>
      <c r="S144" s="1059"/>
      <c r="T144" s="927"/>
      <c r="U144" s="1086" t="s">
        <v>50</v>
      </c>
      <c r="V144" s="1087"/>
      <c r="W144" s="1087"/>
      <c r="X144" s="1088"/>
      <c r="Y144" s="10"/>
      <c r="Z144" s="10"/>
      <c r="AA144" s="10"/>
      <c r="AB144" s="10"/>
      <c r="AC144" s="10"/>
      <c r="AD144" s="10"/>
      <c r="AE144" s="10"/>
      <c r="AF144" s="105"/>
      <c r="AG144" s="105"/>
      <c r="AH144" s="105"/>
      <c r="AI144" s="105"/>
      <c r="AJ144" s="105"/>
      <c r="AK144" s="105"/>
      <c r="AL144" s="105"/>
      <c r="AM144" s="105"/>
      <c r="AN144" s="105"/>
      <c r="AO144" s="105"/>
      <c r="AP144" s="105"/>
      <c r="AQ144" s="105"/>
      <c r="AR144" s="105"/>
      <c r="AS144" s="105"/>
      <c r="AT144" s="105"/>
      <c r="AU144" s="105"/>
      <c r="AV144" s="715"/>
      <c r="AW144" s="715"/>
      <c r="AX144" s="715"/>
      <c r="AY144" s="715"/>
      <c r="AZ144" s="715"/>
      <c r="BA144" s="715"/>
      <c r="BB144" s="715"/>
      <c r="BC144" s="715"/>
      <c r="BD144" s="715"/>
      <c r="BE144" s="715"/>
      <c r="BF144" s="715"/>
      <c r="BG144" s="715"/>
      <c r="BH144" s="715"/>
      <c r="BI144" s="715"/>
      <c r="BJ144" s="715"/>
      <c r="BK144" s="715"/>
      <c r="BL144" s="715"/>
      <c r="BM144" s="715"/>
    </row>
    <row r="145" spans="1:31" x14ac:dyDescent="0.25">
      <c r="A145" s="870"/>
      <c r="B145" s="871"/>
      <c r="C145" s="872" t="s">
        <v>171</v>
      </c>
      <c r="D145" s="873"/>
      <c r="E145" s="874"/>
      <c r="F145" s="875"/>
      <c r="G145" s="876"/>
      <c r="H145" s="749"/>
      <c r="I145" s="749"/>
      <c r="J145" s="750"/>
      <c r="K145" s="877"/>
      <c r="L145" s="877"/>
      <c r="M145" s="877"/>
      <c r="N145" s="877"/>
      <c r="O145" s="877"/>
      <c r="P145" s="818"/>
      <c r="Q145" s="878"/>
      <c r="R145" s="879"/>
      <c r="S145" s="880"/>
      <c r="T145" s="739"/>
      <c r="U145" s="878"/>
      <c r="V145" s="881"/>
      <c r="W145" s="882"/>
      <c r="X145" s="883"/>
      <c r="Y145" s="12"/>
      <c r="Z145" s="12"/>
      <c r="AA145" s="10"/>
      <c r="AB145" s="10"/>
      <c r="AC145" s="10"/>
      <c r="AD145" s="10"/>
      <c r="AE145" s="10"/>
    </row>
    <row r="146" spans="1:31" ht="127.5" customHeight="1" thickBot="1" x14ac:dyDescent="0.3">
      <c r="A146" s="884" t="s">
        <v>9</v>
      </c>
      <c r="B146" s="816" t="s">
        <v>385</v>
      </c>
      <c r="C146" s="885" t="s">
        <v>206</v>
      </c>
      <c r="D146" s="886" t="s">
        <v>55</v>
      </c>
      <c r="E146" s="887" t="s">
        <v>707</v>
      </c>
      <c r="F146" s="749" t="s">
        <v>705</v>
      </c>
      <c r="G146" s="750" t="s">
        <v>706</v>
      </c>
      <c r="H146" s="749" t="s">
        <v>716</v>
      </c>
      <c r="I146" s="749" t="s">
        <v>717</v>
      </c>
      <c r="J146" s="750" t="s">
        <v>718</v>
      </c>
      <c r="K146" s="877"/>
      <c r="L146" s="877"/>
      <c r="M146" s="877"/>
      <c r="N146" s="877"/>
      <c r="O146" s="877"/>
      <c r="P146" s="818"/>
      <c r="Q146" s="718" t="s">
        <v>704</v>
      </c>
      <c r="R146" s="719" t="s">
        <v>705</v>
      </c>
      <c r="S146" s="720" t="s">
        <v>706</v>
      </c>
      <c r="T146" s="739"/>
      <c r="U146" s="718" t="s">
        <v>707</v>
      </c>
      <c r="V146" s="719" t="s">
        <v>705</v>
      </c>
      <c r="W146" s="720" t="s">
        <v>706</v>
      </c>
      <c r="X146" s="724" t="s">
        <v>52</v>
      </c>
      <c r="Y146" s="12"/>
      <c r="Z146" s="12"/>
      <c r="AA146" s="10"/>
      <c r="AB146" s="10"/>
      <c r="AC146" s="10"/>
      <c r="AD146" s="10"/>
      <c r="AE146" s="10"/>
    </row>
    <row r="147" spans="1:31" x14ac:dyDescent="0.25">
      <c r="A147" s="888"/>
      <c r="B147" s="889"/>
      <c r="C147" s="889"/>
      <c r="D147" s="890"/>
      <c r="E147" s="726" t="s">
        <v>510</v>
      </c>
      <c r="F147" s="727" t="s">
        <v>510</v>
      </c>
      <c r="G147" s="728" t="s">
        <v>510</v>
      </c>
      <c r="H147" s="891"/>
      <c r="I147" s="891"/>
      <c r="J147" s="892"/>
      <c r="K147" s="893"/>
      <c r="L147" s="893"/>
      <c r="M147" s="893"/>
      <c r="N147" s="893"/>
      <c r="O147" s="893"/>
      <c r="P147" s="544"/>
      <c r="Q147" s="725">
        <f>C147*D147*H147*0.001</f>
        <v>0</v>
      </c>
      <c r="R147" s="894">
        <f>C147*D147*I147*0.000001</f>
        <v>0</v>
      </c>
      <c r="S147" s="730">
        <f>C147*D147*J147*0.000001</f>
        <v>0</v>
      </c>
      <c r="T147" s="895"/>
      <c r="U147" s="725">
        <f>Q147*1</f>
        <v>0</v>
      </c>
      <c r="V147" s="729">
        <f>R147*25</f>
        <v>0</v>
      </c>
      <c r="W147" s="730">
        <f>S147*298</f>
        <v>0</v>
      </c>
      <c r="X147" s="731">
        <f>SUM(U147:W147)</f>
        <v>0</v>
      </c>
      <c r="Y147" s="12"/>
      <c r="Z147" s="12"/>
      <c r="AA147" s="10"/>
      <c r="AB147" s="10"/>
      <c r="AC147" s="10"/>
      <c r="AD147" s="10"/>
      <c r="AE147" s="10"/>
    </row>
    <row r="148" spans="1:31" x14ac:dyDescent="0.25">
      <c r="A148" s="888"/>
      <c r="B148" s="889"/>
      <c r="C148" s="889"/>
      <c r="D148" s="890"/>
      <c r="E148" s="726" t="s">
        <v>510</v>
      </c>
      <c r="F148" s="727" t="s">
        <v>510</v>
      </c>
      <c r="G148" s="728" t="s">
        <v>510</v>
      </c>
      <c r="H148" s="896"/>
      <c r="I148" s="896"/>
      <c r="J148" s="897"/>
      <c r="K148" s="893"/>
      <c r="L148" s="893"/>
      <c r="M148" s="893"/>
      <c r="N148" s="893"/>
      <c r="O148" s="893"/>
      <c r="P148" s="544"/>
      <c r="Q148" s="725">
        <f t="shared" ref="Q148:Q162" si="36">C148*D148*H148*0.001</f>
        <v>0</v>
      </c>
      <c r="R148" s="894">
        <f t="shared" ref="R148:R162" si="37">C148*D148*I148*0.000001</f>
        <v>0</v>
      </c>
      <c r="S148" s="730">
        <f t="shared" ref="S148:S162" si="38">C148*D148*J148*0.000001</f>
        <v>0</v>
      </c>
      <c r="T148" s="895"/>
      <c r="U148" s="725">
        <f t="shared" ref="U148:U162" si="39">Q148*1</f>
        <v>0</v>
      </c>
      <c r="V148" s="729">
        <f t="shared" ref="V148:V162" si="40">R148*25</f>
        <v>0</v>
      </c>
      <c r="W148" s="730">
        <f t="shared" ref="W148:W165" si="41">S148*298</f>
        <v>0</v>
      </c>
      <c r="X148" s="731">
        <f t="shared" ref="X148:X162" si="42">SUM(U148:W148)</f>
        <v>0</v>
      </c>
      <c r="Y148" s="12"/>
      <c r="Z148" s="12"/>
      <c r="AA148" s="10"/>
      <c r="AB148" s="10"/>
      <c r="AC148" s="10"/>
      <c r="AD148" s="10"/>
      <c r="AE148" s="10"/>
    </row>
    <row r="149" spans="1:31" x14ac:dyDescent="0.25">
      <c r="A149" s="888"/>
      <c r="B149" s="889"/>
      <c r="C149" s="889"/>
      <c r="D149" s="890"/>
      <c r="E149" s="726" t="s">
        <v>510</v>
      </c>
      <c r="F149" s="727" t="s">
        <v>510</v>
      </c>
      <c r="G149" s="728" t="s">
        <v>510</v>
      </c>
      <c r="H149" s="896"/>
      <c r="I149" s="896"/>
      <c r="J149" s="897"/>
      <c r="K149" s="893"/>
      <c r="L149" s="893"/>
      <c r="M149" s="893"/>
      <c r="N149" s="893"/>
      <c r="O149" s="893"/>
      <c r="P149" s="544"/>
      <c r="Q149" s="725">
        <f t="shared" si="36"/>
        <v>0</v>
      </c>
      <c r="R149" s="894">
        <f t="shared" si="37"/>
        <v>0</v>
      </c>
      <c r="S149" s="730">
        <f t="shared" si="38"/>
        <v>0</v>
      </c>
      <c r="T149" s="895"/>
      <c r="U149" s="725">
        <f t="shared" si="39"/>
        <v>0</v>
      </c>
      <c r="V149" s="729">
        <f t="shared" si="40"/>
        <v>0</v>
      </c>
      <c r="W149" s="730">
        <f t="shared" si="41"/>
        <v>0</v>
      </c>
      <c r="X149" s="731">
        <f t="shared" si="42"/>
        <v>0</v>
      </c>
      <c r="Y149" s="12"/>
      <c r="Z149" s="12"/>
      <c r="AA149" s="10"/>
      <c r="AB149" s="10"/>
      <c r="AC149" s="10"/>
      <c r="AD149" s="10"/>
      <c r="AE149" s="10"/>
    </row>
    <row r="150" spans="1:31" x14ac:dyDescent="0.25">
      <c r="A150" s="888"/>
      <c r="B150" s="889"/>
      <c r="C150" s="889"/>
      <c r="D150" s="890"/>
      <c r="E150" s="726" t="s">
        <v>510</v>
      </c>
      <c r="F150" s="727" t="s">
        <v>510</v>
      </c>
      <c r="G150" s="728" t="s">
        <v>510</v>
      </c>
      <c r="H150" s="896"/>
      <c r="I150" s="896"/>
      <c r="J150" s="897"/>
      <c r="K150" s="893"/>
      <c r="L150" s="893"/>
      <c r="M150" s="893"/>
      <c r="N150" s="893"/>
      <c r="O150" s="893"/>
      <c r="P150" s="544"/>
      <c r="Q150" s="725">
        <f t="shared" si="36"/>
        <v>0</v>
      </c>
      <c r="R150" s="894">
        <f t="shared" si="37"/>
        <v>0</v>
      </c>
      <c r="S150" s="730">
        <f t="shared" si="38"/>
        <v>0</v>
      </c>
      <c r="T150" s="895"/>
      <c r="U150" s="725">
        <f t="shared" si="39"/>
        <v>0</v>
      </c>
      <c r="V150" s="729">
        <f t="shared" si="40"/>
        <v>0</v>
      </c>
      <c r="W150" s="730">
        <f t="shared" si="41"/>
        <v>0</v>
      </c>
      <c r="X150" s="731">
        <f t="shared" si="42"/>
        <v>0</v>
      </c>
      <c r="Y150" s="12"/>
      <c r="Z150" s="12"/>
      <c r="AA150" s="10"/>
      <c r="AB150" s="10"/>
      <c r="AC150" s="10"/>
      <c r="AD150" s="10"/>
      <c r="AE150" s="10"/>
    </row>
    <row r="151" spans="1:31" x14ac:dyDescent="0.25">
      <c r="A151" s="888"/>
      <c r="B151" s="889"/>
      <c r="C151" s="889"/>
      <c r="D151" s="890"/>
      <c r="E151" s="726" t="s">
        <v>510</v>
      </c>
      <c r="F151" s="727" t="s">
        <v>510</v>
      </c>
      <c r="G151" s="728" t="s">
        <v>510</v>
      </c>
      <c r="H151" s="896"/>
      <c r="I151" s="896"/>
      <c r="J151" s="897"/>
      <c r="K151" s="893"/>
      <c r="L151" s="893"/>
      <c r="M151" s="893"/>
      <c r="N151" s="893"/>
      <c r="O151" s="893"/>
      <c r="P151" s="544"/>
      <c r="Q151" s="725">
        <f t="shared" si="36"/>
        <v>0</v>
      </c>
      <c r="R151" s="894">
        <f t="shared" si="37"/>
        <v>0</v>
      </c>
      <c r="S151" s="730">
        <f t="shared" si="38"/>
        <v>0</v>
      </c>
      <c r="T151" s="895"/>
      <c r="U151" s="725">
        <f t="shared" si="39"/>
        <v>0</v>
      </c>
      <c r="V151" s="729">
        <f t="shared" si="40"/>
        <v>0</v>
      </c>
      <c r="W151" s="730">
        <f t="shared" si="41"/>
        <v>0</v>
      </c>
      <c r="X151" s="731">
        <f t="shared" si="42"/>
        <v>0</v>
      </c>
      <c r="Y151" s="12"/>
      <c r="Z151" s="12"/>
      <c r="AA151" s="10"/>
      <c r="AB151" s="10"/>
      <c r="AC151" s="10"/>
      <c r="AD151" s="10"/>
      <c r="AE151" s="10"/>
    </row>
    <row r="152" spans="1:31" x14ac:dyDescent="0.25">
      <c r="A152" s="888"/>
      <c r="B152" s="889"/>
      <c r="C152" s="889"/>
      <c r="D152" s="890"/>
      <c r="E152" s="726" t="s">
        <v>510</v>
      </c>
      <c r="F152" s="727" t="s">
        <v>510</v>
      </c>
      <c r="G152" s="728" t="s">
        <v>510</v>
      </c>
      <c r="H152" s="896"/>
      <c r="I152" s="896"/>
      <c r="J152" s="897"/>
      <c r="K152" s="893"/>
      <c r="L152" s="893"/>
      <c r="M152" s="893"/>
      <c r="N152" s="893"/>
      <c r="O152" s="893"/>
      <c r="P152" s="544"/>
      <c r="Q152" s="725">
        <f t="shared" si="36"/>
        <v>0</v>
      </c>
      <c r="R152" s="894">
        <f t="shared" si="37"/>
        <v>0</v>
      </c>
      <c r="S152" s="730">
        <f t="shared" si="38"/>
        <v>0</v>
      </c>
      <c r="T152" s="895"/>
      <c r="U152" s="725">
        <f t="shared" si="39"/>
        <v>0</v>
      </c>
      <c r="V152" s="729">
        <f t="shared" si="40"/>
        <v>0</v>
      </c>
      <c r="W152" s="730">
        <f t="shared" si="41"/>
        <v>0</v>
      </c>
      <c r="X152" s="731">
        <f t="shared" si="42"/>
        <v>0</v>
      </c>
      <c r="Y152" s="12"/>
      <c r="Z152" s="12"/>
      <c r="AA152" s="10"/>
      <c r="AB152" s="10"/>
      <c r="AC152" s="10"/>
      <c r="AD152" s="10"/>
      <c r="AE152" s="10"/>
    </row>
    <row r="153" spans="1:31" x14ac:dyDescent="0.25">
      <c r="A153" s="888"/>
      <c r="B153" s="889"/>
      <c r="C153" s="889"/>
      <c r="D153" s="890"/>
      <c r="E153" s="726" t="s">
        <v>510</v>
      </c>
      <c r="F153" s="727" t="s">
        <v>510</v>
      </c>
      <c r="G153" s="728" t="s">
        <v>510</v>
      </c>
      <c r="H153" s="896"/>
      <c r="I153" s="896"/>
      <c r="J153" s="897"/>
      <c r="K153" s="893"/>
      <c r="L153" s="893"/>
      <c r="M153" s="893"/>
      <c r="N153" s="893"/>
      <c r="O153" s="893"/>
      <c r="P153" s="544"/>
      <c r="Q153" s="725">
        <f t="shared" si="36"/>
        <v>0</v>
      </c>
      <c r="R153" s="894">
        <f t="shared" si="37"/>
        <v>0</v>
      </c>
      <c r="S153" s="730">
        <f t="shared" si="38"/>
        <v>0</v>
      </c>
      <c r="T153" s="895"/>
      <c r="U153" s="725">
        <f t="shared" si="39"/>
        <v>0</v>
      </c>
      <c r="V153" s="729">
        <f t="shared" si="40"/>
        <v>0</v>
      </c>
      <c r="W153" s="730">
        <f t="shared" si="41"/>
        <v>0</v>
      </c>
      <c r="X153" s="731">
        <f t="shared" si="42"/>
        <v>0</v>
      </c>
      <c r="Y153" s="12"/>
      <c r="Z153" s="12"/>
      <c r="AA153" s="10"/>
      <c r="AB153" s="10"/>
      <c r="AC153" s="10"/>
      <c r="AD153" s="10"/>
      <c r="AE153" s="10"/>
    </row>
    <row r="154" spans="1:31" x14ac:dyDescent="0.25">
      <c r="A154" s="888"/>
      <c r="B154" s="889"/>
      <c r="C154" s="889"/>
      <c r="D154" s="890"/>
      <c r="E154" s="726" t="s">
        <v>510</v>
      </c>
      <c r="F154" s="727" t="s">
        <v>510</v>
      </c>
      <c r="G154" s="728" t="s">
        <v>510</v>
      </c>
      <c r="H154" s="896"/>
      <c r="I154" s="896"/>
      <c r="J154" s="897"/>
      <c r="K154" s="893"/>
      <c r="L154" s="893"/>
      <c r="M154" s="893"/>
      <c r="N154" s="893"/>
      <c r="O154" s="893"/>
      <c r="P154" s="544"/>
      <c r="Q154" s="725">
        <f t="shared" si="36"/>
        <v>0</v>
      </c>
      <c r="R154" s="894">
        <f t="shared" si="37"/>
        <v>0</v>
      </c>
      <c r="S154" s="730">
        <f t="shared" si="38"/>
        <v>0</v>
      </c>
      <c r="T154" s="895"/>
      <c r="U154" s="725">
        <f t="shared" si="39"/>
        <v>0</v>
      </c>
      <c r="V154" s="729">
        <f t="shared" si="40"/>
        <v>0</v>
      </c>
      <c r="W154" s="730">
        <f t="shared" si="41"/>
        <v>0</v>
      </c>
      <c r="X154" s="731">
        <f t="shared" si="42"/>
        <v>0</v>
      </c>
      <c r="Y154" s="12"/>
      <c r="Z154" s="12"/>
      <c r="AA154" s="10"/>
      <c r="AB154" s="10"/>
      <c r="AC154" s="10"/>
      <c r="AD154" s="10"/>
      <c r="AE154" s="10"/>
    </row>
    <row r="155" spans="1:31" x14ac:dyDescent="0.25">
      <c r="A155" s="888"/>
      <c r="B155" s="889"/>
      <c r="C155" s="889"/>
      <c r="D155" s="890"/>
      <c r="E155" s="726" t="s">
        <v>510</v>
      </c>
      <c r="F155" s="727" t="s">
        <v>510</v>
      </c>
      <c r="G155" s="728" t="s">
        <v>510</v>
      </c>
      <c r="H155" s="896"/>
      <c r="I155" s="896"/>
      <c r="J155" s="897"/>
      <c r="K155" s="893"/>
      <c r="L155" s="893"/>
      <c r="M155" s="893"/>
      <c r="N155" s="893"/>
      <c r="O155" s="893"/>
      <c r="P155" s="544"/>
      <c r="Q155" s="725">
        <f t="shared" si="36"/>
        <v>0</v>
      </c>
      <c r="R155" s="894">
        <f t="shared" si="37"/>
        <v>0</v>
      </c>
      <c r="S155" s="730">
        <f t="shared" si="38"/>
        <v>0</v>
      </c>
      <c r="T155" s="895"/>
      <c r="U155" s="725">
        <f t="shared" si="39"/>
        <v>0</v>
      </c>
      <c r="V155" s="729">
        <f t="shared" si="40"/>
        <v>0</v>
      </c>
      <c r="W155" s="730">
        <f t="shared" si="41"/>
        <v>0</v>
      </c>
      <c r="X155" s="731">
        <f t="shared" si="42"/>
        <v>0</v>
      </c>
      <c r="Y155" s="12"/>
      <c r="Z155" s="12"/>
      <c r="AA155" s="10"/>
      <c r="AB155" s="10"/>
      <c r="AC155" s="10"/>
      <c r="AD155" s="10"/>
      <c r="AE155" s="10"/>
    </row>
    <row r="156" spans="1:31" x14ac:dyDescent="0.25">
      <c r="A156" s="888"/>
      <c r="B156" s="889"/>
      <c r="C156" s="889"/>
      <c r="D156" s="890"/>
      <c r="E156" s="726" t="s">
        <v>510</v>
      </c>
      <c r="F156" s="727" t="s">
        <v>510</v>
      </c>
      <c r="G156" s="728" t="s">
        <v>510</v>
      </c>
      <c r="H156" s="896"/>
      <c r="I156" s="896"/>
      <c r="J156" s="897"/>
      <c r="K156" s="893"/>
      <c r="L156" s="893"/>
      <c r="M156" s="893"/>
      <c r="N156" s="893"/>
      <c r="O156" s="893"/>
      <c r="P156" s="544"/>
      <c r="Q156" s="725">
        <f t="shared" si="36"/>
        <v>0</v>
      </c>
      <c r="R156" s="894">
        <f t="shared" si="37"/>
        <v>0</v>
      </c>
      <c r="S156" s="730">
        <f t="shared" si="38"/>
        <v>0</v>
      </c>
      <c r="T156" s="895"/>
      <c r="U156" s="725">
        <f t="shared" si="39"/>
        <v>0</v>
      </c>
      <c r="V156" s="729">
        <f t="shared" si="40"/>
        <v>0</v>
      </c>
      <c r="W156" s="730">
        <f t="shared" si="41"/>
        <v>0</v>
      </c>
      <c r="X156" s="731">
        <f t="shared" si="42"/>
        <v>0</v>
      </c>
      <c r="Y156" s="12"/>
      <c r="Z156" s="12"/>
      <c r="AA156" s="10"/>
      <c r="AB156" s="10"/>
      <c r="AC156" s="10"/>
      <c r="AD156" s="10"/>
      <c r="AE156" s="10"/>
    </row>
    <row r="157" spans="1:31" x14ac:dyDescent="0.25">
      <c r="A157" s="888"/>
      <c r="B157" s="889"/>
      <c r="C157" s="889"/>
      <c r="D157" s="890"/>
      <c r="E157" s="726" t="s">
        <v>510</v>
      </c>
      <c r="F157" s="727" t="s">
        <v>510</v>
      </c>
      <c r="G157" s="728" t="s">
        <v>510</v>
      </c>
      <c r="H157" s="896"/>
      <c r="I157" s="896"/>
      <c r="J157" s="897"/>
      <c r="K157" s="893"/>
      <c r="L157" s="893"/>
      <c r="M157" s="893"/>
      <c r="N157" s="893"/>
      <c r="O157" s="893"/>
      <c r="P157" s="544"/>
      <c r="Q157" s="725">
        <f t="shared" si="36"/>
        <v>0</v>
      </c>
      <c r="R157" s="894">
        <f t="shared" si="37"/>
        <v>0</v>
      </c>
      <c r="S157" s="730">
        <f t="shared" si="38"/>
        <v>0</v>
      </c>
      <c r="T157" s="895"/>
      <c r="U157" s="725">
        <f t="shared" si="39"/>
        <v>0</v>
      </c>
      <c r="V157" s="729">
        <f t="shared" si="40"/>
        <v>0</v>
      </c>
      <c r="W157" s="730">
        <f t="shared" si="41"/>
        <v>0</v>
      </c>
      <c r="X157" s="731">
        <f t="shared" si="42"/>
        <v>0</v>
      </c>
      <c r="Y157" s="12"/>
      <c r="Z157" s="12"/>
      <c r="AA157" s="10"/>
      <c r="AB157" s="10"/>
      <c r="AC157" s="10"/>
      <c r="AD157" s="10"/>
      <c r="AE157" s="10"/>
    </row>
    <row r="158" spans="1:31" x14ac:dyDescent="0.25">
      <c r="A158" s="888"/>
      <c r="B158" s="889"/>
      <c r="C158" s="889"/>
      <c r="D158" s="890"/>
      <c r="E158" s="726" t="s">
        <v>510</v>
      </c>
      <c r="F158" s="727" t="s">
        <v>510</v>
      </c>
      <c r="G158" s="728" t="s">
        <v>510</v>
      </c>
      <c r="H158" s="896"/>
      <c r="I158" s="896"/>
      <c r="J158" s="897"/>
      <c r="K158" s="893"/>
      <c r="L158" s="893"/>
      <c r="M158" s="893"/>
      <c r="N158" s="893"/>
      <c r="O158" s="893"/>
      <c r="P158" s="544"/>
      <c r="Q158" s="725">
        <f t="shared" si="36"/>
        <v>0</v>
      </c>
      <c r="R158" s="894">
        <f t="shared" si="37"/>
        <v>0</v>
      </c>
      <c r="S158" s="730">
        <f t="shared" si="38"/>
        <v>0</v>
      </c>
      <c r="T158" s="895"/>
      <c r="U158" s="725">
        <f t="shared" si="39"/>
        <v>0</v>
      </c>
      <c r="V158" s="729">
        <f t="shared" si="40"/>
        <v>0</v>
      </c>
      <c r="W158" s="730">
        <f t="shared" si="41"/>
        <v>0</v>
      </c>
      <c r="X158" s="731">
        <f t="shared" si="42"/>
        <v>0</v>
      </c>
      <c r="Y158" s="12"/>
      <c r="Z158" s="12"/>
      <c r="AA158" s="10"/>
      <c r="AB158" s="10"/>
      <c r="AC158" s="10"/>
      <c r="AD158" s="10"/>
      <c r="AE158" s="10"/>
    </row>
    <row r="159" spans="1:31" x14ac:dyDescent="0.25">
      <c r="A159" s="888"/>
      <c r="B159" s="889"/>
      <c r="C159" s="889"/>
      <c r="D159" s="890"/>
      <c r="E159" s="726" t="s">
        <v>510</v>
      </c>
      <c r="F159" s="727" t="s">
        <v>510</v>
      </c>
      <c r="G159" s="728" t="s">
        <v>510</v>
      </c>
      <c r="H159" s="896"/>
      <c r="I159" s="896"/>
      <c r="J159" s="897"/>
      <c r="K159" s="893"/>
      <c r="L159" s="893"/>
      <c r="M159" s="893"/>
      <c r="N159" s="893"/>
      <c r="O159" s="893"/>
      <c r="P159" s="544"/>
      <c r="Q159" s="725">
        <f t="shared" si="36"/>
        <v>0</v>
      </c>
      <c r="R159" s="894">
        <f t="shared" si="37"/>
        <v>0</v>
      </c>
      <c r="S159" s="730">
        <f t="shared" si="38"/>
        <v>0</v>
      </c>
      <c r="T159" s="895"/>
      <c r="U159" s="725">
        <f t="shared" si="39"/>
        <v>0</v>
      </c>
      <c r="V159" s="729">
        <f t="shared" si="40"/>
        <v>0</v>
      </c>
      <c r="W159" s="730">
        <f t="shared" si="41"/>
        <v>0</v>
      </c>
      <c r="X159" s="731">
        <f t="shared" si="42"/>
        <v>0</v>
      </c>
      <c r="Y159" s="12"/>
      <c r="Z159" s="12"/>
      <c r="AA159" s="10"/>
      <c r="AB159" s="10"/>
      <c r="AC159" s="10"/>
      <c r="AD159" s="10"/>
      <c r="AE159" s="10"/>
    </row>
    <row r="160" spans="1:31" x14ac:dyDescent="0.25">
      <c r="A160" s="888"/>
      <c r="B160" s="889"/>
      <c r="C160" s="889"/>
      <c r="D160" s="890"/>
      <c r="E160" s="726" t="s">
        <v>510</v>
      </c>
      <c r="F160" s="727" t="s">
        <v>510</v>
      </c>
      <c r="G160" s="728" t="s">
        <v>510</v>
      </c>
      <c r="H160" s="896"/>
      <c r="I160" s="896"/>
      <c r="J160" s="897"/>
      <c r="K160" s="893"/>
      <c r="L160" s="893"/>
      <c r="M160" s="893"/>
      <c r="N160" s="893"/>
      <c r="O160" s="893"/>
      <c r="P160" s="544"/>
      <c r="Q160" s="725">
        <f t="shared" si="36"/>
        <v>0</v>
      </c>
      <c r="R160" s="894">
        <f t="shared" si="37"/>
        <v>0</v>
      </c>
      <c r="S160" s="730">
        <f t="shared" si="38"/>
        <v>0</v>
      </c>
      <c r="T160" s="895"/>
      <c r="U160" s="725">
        <f t="shared" si="39"/>
        <v>0</v>
      </c>
      <c r="V160" s="729">
        <f t="shared" si="40"/>
        <v>0</v>
      </c>
      <c r="W160" s="730">
        <f t="shared" si="41"/>
        <v>0</v>
      </c>
      <c r="X160" s="731">
        <f t="shared" si="42"/>
        <v>0</v>
      </c>
      <c r="Y160" s="12"/>
      <c r="Z160" s="12"/>
      <c r="AA160" s="10"/>
      <c r="AB160" s="10"/>
      <c r="AC160" s="10"/>
      <c r="AD160" s="10"/>
      <c r="AE160" s="10"/>
    </row>
    <row r="161" spans="1:31" x14ac:dyDescent="0.25">
      <c r="A161" s="888"/>
      <c r="B161" s="889"/>
      <c r="C161" s="889"/>
      <c r="D161" s="890"/>
      <c r="E161" s="726" t="s">
        <v>510</v>
      </c>
      <c r="F161" s="727" t="s">
        <v>510</v>
      </c>
      <c r="G161" s="728" t="s">
        <v>510</v>
      </c>
      <c r="H161" s="896"/>
      <c r="I161" s="896"/>
      <c r="J161" s="897"/>
      <c r="K161" s="893"/>
      <c r="L161" s="893"/>
      <c r="M161" s="893"/>
      <c r="N161" s="893"/>
      <c r="O161" s="893"/>
      <c r="P161" s="544"/>
      <c r="Q161" s="725">
        <f t="shared" si="36"/>
        <v>0</v>
      </c>
      <c r="R161" s="894">
        <f t="shared" si="37"/>
        <v>0</v>
      </c>
      <c r="S161" s="730">
        <f t="shared" si="38"/>
        <v>0</v>
      </c>
      <c r="T161" s="895"/>
      <c r="U161" s="725">
        <f t="shared" si="39"/>
        <v>0</v>
      </c>
      <c r="V161" s="729">
        <f t="shared" si="40"/>
        <v>0</v>
      </c>
      <c r="W161" s="730">
        <f t="shared" si="41"/>
        <v>0</v>
      </c>
      <c r="X161" s="731">
        <f t="shared" si="42"/>
        <v>0</v>
      </c>
      <c r="Y161" s="12"/>
      <c r="Z161" s="12"/>
      <c r="AA161" s="10"/>
      <c r="AB161" s="10"/>
      <c r="AC161" s="10"/>
      <c r="AD161" s="10"/>
      <c r="AE161" s="10"/>
    </row>
    <row r="162" spans="1:31" x14ac:dyDescent="0.25">
      <c r="A162" s="888"/>
      <c r="B162" s="889"/>
      <c r="C162" s="889"/>
      <c r="D162" s="890"/>
      <c r="E162" s="726" t="s">
        <v>510</v>
      </c>
      <c r="F162" s="727" t="s">
        <v>510</v>
      </c>
      <c r="G162" s="728" t="s">
        <v>510</v>
      </c>
      <c r="H162" s="896"/>
      <c r="I162" s="896"/>
      <c r="J162" s="897"/>
      <c r="K162" s="893"/>
      <c r="L162" s="893"/>
      <c r="M162" s="893"/>
      <c r="N162" s="893"/>
      <c r="O162" s="893"/>
      <c r="P162" s="544"/>
      <c r="Q162" s="725">
        <f t="shared" si="36"/>
        <v>0</v>
      </c>
      <c r="R162" s="894">
        <f t="shared" si="37"/>
        <v>0</v>
      </c>
      <c r="S162" s="730">
        <f t="shared" si="38"/>
        <v>0</v>
      </c>
      <c r="T162" s="895"/>
      <c r="U162" s="725">
        <f t="shared" si="39"/>
        <v>0</v>
      </c>
      <c r="V162" s="729">
        <f t="shared" si="40"/>
        <v>0</v>
      </c>
      <c r="W162" s="730">
        <f t="shared" si="41"/>
        <v>0</v>
      </c>
      <c r="X162" s="731">
        <f t="shared" si="42"/>
        <v>0</v>
      </c>
      <c r="Y162" s="12"/>
      <c r="Z162" s="12"/>
      <c r="AA162" s="10"/>
      <c r="AB162" s="10"/>
      <c r="AC162" s="10"/>
      <c r="AD162" s="10"/>
      <c r="AE162" s="10"/>
    </row>
    <row r="163" spans="1:31" x14ac:dyDescent="0.25">
      <c r="A163" s="888"/>
      <c r="B163" s="898"/>
      <c r="C163" s="898"/>
      <c r="D163" s="899"/>
      <c r="E163" s="726" t="s">
        <v>510</v>
      </c>
      <c r="F163" s="727" t="s">
        <v>510</v>
      </c>
      <c r="G163" s="728" t="s">
        <v>510</v>
      </c>
      <c r="H163" s="900"/>
      <c r="I163" s="900"/>
      <c r="J163" s="901"/>
      <c r="K163" s="893"/>
      <c r="L163" s="893"/>
      <c r="M163" s="893"/>
      <c r="N163" s="893"/>
      <c r="O163" s="893"/>
      <c r="P163" s="544"/>
      <c r="Q163" s="725">
        <f>C163*D163*H163*0.001</f>
        <v>0</v>
      </c>
      <c r="R163" s="894">
        <f>C163*D163*I163*0.000001</f>
        <v>0</v>
      </c>
      <c r="S163" s="730">
        <f>C163*D163*J163*0.000001</f>
        <v>0</v>
      </c>
      <c r="T163" s="895"/>
      <c r="U163" s="725">
        <f>Q163*1</f>
        <v>0</v>
      </c>
      <c r="V163" s="732">
        <f>R163*25</f>
        <v>0</v>
      </c>
      <c r="W163" s="730">
        <f t="shared" si="41"/>
        <v>0</v>
      </c>
      <c r="X163" s="733">
        <f>SUM(U163:W163)</f>
        <v>0</v>
      </c>
      <c r="Y163" s="12"/>
      <c r="Z163" s="12"/>
      <c r="AA163" s="10"/>
      <c r="AB163" s="10"/>
      <c r="AC163" s="10"/>
      <c r="AD163" s="10"/>
      <c r="AE163" s="10"/>
    </row>
    <row r="164" spans="1:31" ht="15.75" customHeight="1" x14ac:dyDescent="0.25">
      <c r="A164" s="888"/>
      <c r="B164" s="902"/>
      <c r="C164" s="902"/>
      <c r="D164" s="903"/>
      <c r="E164" s="726" t="s">
        <v>510</v>
      </c>
      <c r="F164" s="727" t="s">
        <v>510</v>
      </c>
      <c r="G164" s="728" t="s">
        <v>510</v>
      </c>
      <c r="H164" s="904"/>
      <c r="I164" s="904"/>
      <c r="J164" s="905"/>
      <c r="K164" s="893"/>
      <c r="L164" s="893"/>
      <c r="M164" s="893"/>
      <c r="N164" s="893"/>
      <c r="O164" s="893"/>
      <c r="P164" s="544"/>
      <c r="Q164" s="725">
        <f>C164*D164*H164*0.001</f>
        <v>0</v>
      </c>
      <c r="R164" s="894">
        <f>C164*D164*I164*0.000001</f>
        <v>0</v>
      </c>
      <c r="S164" s="730">
        <f>C164*D164*J164*0.000001</f>
        <v>0</v>
      </c>
      <c r="T164" s="895"/>
      <c r="U164" s="725">
        <f>Q164*1</f>
        <v>0</v>
      </c>
      <c r="V164" s="732">
        <f>R164*25</f>
        <v>0</v>
      </c>
      <c r="W164" s="730">
        <f t="shared" si="41"/>
        <v>0</v>
      </c>
      <c r="X164" s="733">
        <f>SUM(U164:W164)</f>
        <v>0</v>
      </c>
      <c r="Y164" s="12"/>
      <c r="Z164" s="12"/>
      <c r="AA164" s="10"/>
      <c r="AB164" s="10"/>
      <c r="AC164" s="10"/>
      <c r="AD164" s="10"/>
      <c r="AE164" s="10"/>
    </row>
    <row r="165" spans="1:31" ht="15.75" customHeight="1" thickBot="1" x14ac:dyDescent="0.3">
      <c r="A165" s="784"/>
      <c r="B165" s="906"/>
      <c r="C165" s="906"/>
      <c r="D165" s="907"/>
      <c r="E165" s="791" t="s">
        <v>510</v>
      </c>
      <c r="F165" s="792" t="s">
        <v>510</v>
      </c>
      <c r="G165" s="793" t="s">
        <v>510</v>
      </c>
      <c r="H165" s="908"/>
      <c r="I165" s="909"/>
      <c r="J165" s="910"/>
      <c r="K165" s="911"/>
      <c r="L165" s="911"/>
      <c r="M165" s="911"/>
      <c r="N165" s="911"/>
      <c r="O165" s="911"/>
      <c r="P165" s="912"/>
      <c r="Q165" s="725">
        <f>C165*D165*H165*0.001</f>
        <v>0</v>
      </c>
      <c r="R165" s="894">
        <f>C165*D165*I165*0.000001</f>
        <v>0</v>
      </c>
      <c r="S165" s="730">
        <f>C165*D165*J165*0.000001</f>
        <v>0</v>
      </c>
      <c r="T165" s="895"/>
      <c r="U165" s="734">
        <f>Q165*1</f>
        <v>0</v>
      </c>
      <c r="V165" s="735">
        <f>R165*25</f>
        <v>0</v>
      </c>
      <c r="W165" s="730">
        <f t="shared" si="41"/>
        <v>0</v>
      </c>
      <c r="X165" s="736">
        <f>SUM(U165:W165)</f>
        <v>0</v>
      </c>
      <c r="Y165" s="12"/>
      <c r="Z165" s="12"/>
      <c r="AA165" s="10"/>
      <c r="AB165" s="10"/>
      <c r="AC165" s="10"/>
      <c r="AD165" s="10"/>
      <c r="AE165" s="10"/>
    </row>
    <row r="166" spans="1:31" ht="15.75" customHeight="1" thickBot="1" x14ac:dyDescent="0.3">
      <c r="A166" s="10"/>
      <c r="B166" s="12"/>
      <c r="C166" s="12"/>
      <c r="D166" s="12"/>
      <c r="E166" s="12"/>
      <c r="F166" s="12"/>
      <c r="G166" s="12"/>
      <c r="H166" s="12"/>
      <c r="I166" s="12"/>
      <c r="J166" s="12"/>
      <c r="K166" s="12"/>
      <c r="L166" s="12"/>
      <c r="M166" s="12"/>
      <c r="N166" s="12"/>
      <c r="O166" s="12"/>
      <c r="P166" s="846" t="s">
        <v>85</v>
      </c>
      <c r="Q166" s="541">
        <f>SUM(Q146:Q165)</f>
        <v>0</v>
      </c>
      <c r="R166" s="738">
        <f>SUM(R146:R165)</f>
        <v>0</v>
      </c>
      <c r="S166" s="738">
        <f>SUM(S146:S165)</f>
        <v>0</v>
      </c>
      <c r="T166" s="739"/>
      <c r="U166" s="541">
        <f>SUM(U146:U165)</f>
        <v>0</v>
      </c>
      <c r="V166" s="738">
        <f>SUM(V146:V165)</f>
        <v>0</v>
      </c>
      <c r="W166" s="738">
        <f>SUM(W146:W165)</f>
        <v>0</v>
      </c>
      <c r="X166" s="541">
        <f>SUM(X146:X165)</f>
        <v>0</v>
      </c>
      <c r="Y166" s="12"/>
      <c r="Z166" s="12"/>
      <c r="AA166" s="10"/>
      <c r="AB166" s="10"/>
      <c r="AC166" s="10"/>
      <c r="AD166" s="10"/>
      <c r="AE166" s="10"/>
    </row>
    <row r="167" spans="1:31" ht="15.75" customHeight="1" x14ac:dyDescent="0.25">
      <c r="A167" s="12"/>
      <c r="B167" s="12"/>
      <c r="C167" s="12"/>
      <c r="D167" s="12"/>
      <c r="E167" s="12"/>
      <c r="F167" s="12"/>
      <c r="G167" s="12"/>
      <c r="H167" s="12"/>
      <c r="I167" s="12"/>
      <c r="J167" s="12"/>
      <c r="K167" s="12"/>
      <c r="L167" s="12"/>
      <c r="M167" s="12"/>
      <c r="N167" s="12"/>
      <c r="O167" s="929"/>
      <c r="P167" s="929"/>
      <c r="Q167" s="913"/>
      <c r="R167" s="913"/>
      <c r="S167" s="913"/>
      <c r="T167" s="929"/>
      <c r="U167" s="913"/>
      <c r="V167" s="913"/>
      <c r="W167" s="10"/>
      <c r="X167" s="12"/>
      <c r="Y167" s="12"/>
      <c r="Z167" s="12"/>
      <c r="AA167" s="10"/>
      <c r="AB167" s="10"/>
      <c r="AC167" s="10"/>
      <c r="AD167" s="10"/>
      <c r="AE167" s="10"/>
    </row>
    <row r="168" spans="1:31" ht="20.25" customHeight="1" x14ac:dyDescent="0.25">
      <c r="A168" s="12"/>
      <c r="B168" s="12"/>
      <c r="C168" s="12"/>
      <c r="D168" s="12"/>
      <c r="E168" s="12"/>
      <c r="F168" s="12"/>
      <c r="G168" s="12"/>
      <c r="H168" s="12"/>
      <c r="I168" s="12"/>
      <c r="J168" s="12"/>
      <c r="K168" s="12"/>
      <c r="L168" s="12"/>
      <c r="M168" s="12"/>
      <c r="N168" s="12"/>
      <c r="O168" s="12"/>
      <c r="P168" s="12"/>
      <c r="Q168" s="10"/>
      <c r="R168" s="10"/>
      <c r="S168" s="10"/>
      <c r="T168" s="10"/>
      <c r="U168" s="10"/>
      <c r="V168" s="10"/>
      <c r="W168" s="10"/>
      <c r="X168" s="12"/>
      <c r="Y168" s="12"/>
      <c r="Z168" s="12"/>
      <c r="AA168" s="10"/>
      <c r="AB168" s="10"/>
      <c r="AC168" s="10"/>
      <c r="AD168" s="10"/>
      <c r="AE168" s="10"/>
    </row>
    <row r="169" spans="1:31" ht="18.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0"/>
      <c r="AB169" s="10"/>
      <c r="AC169" s="10"/>
      <c r="AD169" s="10"/>
      <c r="AE169" s="10"/>
    </row>
    <row r="170" spans="1:31" ht="19.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0"/>
      <c r="AB170" s="10"/>
      <c r="AC170" s="10"/>
      <c r="AD170" s="10"/>
      <c r="AE170" s="10"/>
    </row>
    <row r="171" spans="1:3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0"/>
      <c r="AB171" s="10"/>
      <c r="AC171" s="10"/>
      <c r="AD171" s="10"/>
      <c r="AE171" s="10"/>
    </row>
    <row r="172" spans="1:3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0"/>
      <c r="AB172" s="10"/>
      <c r="AC172" s="10"/>
      <c r="AD172" s="10"/>
      <c r="AE172" s="10"/>
    </row>
    <row r="173" spans="1:3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0"/>
      <c r="AB173" s="10"/>
      <c r="AC173" s="10"/>
      <c r="AD173" s="10"/>
      <c r="AE173" s="10"/>
    </row>
    <row r="179" ht="18.75" customHeight="1" x14ac:dyDescent="0.25"/>
    <row r="180" ht="15.75" customHeight="1" x14ac:dyDescent="0.25"/>
    <row r="181" ht="18.75" customHeight="1" x14ac:dyDescent="0.25"/>
    <row r="182" ht="18.75" customHeight="1" x14ac:dyDescent="0.25"/>
    <row r="183" ht="18.75" customHeight="1" x14ac:dyDescent="0.25"/>
    <row r="184" ht="18.75" customHeight="1" x14ac:dyDescent="0.25"/>
    <row r="185" ht="16.5" customHeight="1" x14ac:dyDescent="0.25"/>
  </sheetData>
  <sheetProtection formatCells="0" formatColumns="0" formatRows="0" insertRows="0"/>
  <mergeCells count="54">
    <mergeCell ref="G7:K7"/>
    <mergeCell ref="G8:K8"/>
    <mergeCell ref="G9:K9"/>
    <mergeCell ref="B43:D43"/>
    <mergeCell ref="A119:F119"/>
    <mergeCell ref="G119:I119"/>
    <mergeCell ref="J119:L119"/>
    <mergeCell ref="Q119:T119"/>
    <mergeCell ref="U119:X119"/>
    <mergeCell ref="A144:D144"/>
    <mergeCell ref="E144:G144"/>
    <mergeCell ref="H144:J144"/>
    <mergeCell ref="Q144:S144"/>
    <mergeCell ref="U144:X144"/>
    <mergeCell ref="U91:X91"/>
    <mergeCell ref="U60:W60"/>
    <mergeCell ref="A61:B61"/>
    <mergeCell ref="A62:G62"/>
    <mergeCell ref="H62:J62"/>
    <mergeCell ref="K62:L62"/>
    <mergeCell ref="Q62:T62"/>
    <mergeCell ref="U62:X62"/>
    <mergeCell ref="A90:B90"/>
    <mergeCell ref="A91:F91"/>
    <mergeCell ref="G91:L91"/>
    <mergeCell ref="N91:O91"/>
    <mergeCell ref="Q91:T91"/>
    <mergeCell ref="A59:H59"/>
    <mergeCell ref="U59:W59"/>
    <mergeCell ref="A28:A29"/>
    <mergeCell ref="B28:B29"/>
    <mergeCell ref="A30:A31"/>
    <mergeCell ref="B30:B31"/>
    <mergeCell ref="A40:K40"/>
    <mergeCell ref="C41:E41"/>
    <mergeCell ref="A43:A44"/>
    <mergeCell ref="E43:G43"/>
    <mergeCell ref="H43:J43"/>
    <mergeCell ref="X57:AD57"/>
    <mergeCell ref="U58:W58"/>
    <mergeCell ref="K43:M43"/>
    <mergeCell ref="A22:A23"/>
    <mergeCell ref="B22:B23"/>
    <mergeCell ref="A24:A25"/>
    <mergeCell ref="B24:B25"/>
    <mergeCell ref="A26:A27"/>
    <mergeCell ref="B26:B27"/>
    <mergeCell ref="G10:K10"/>
    <mergeCell ref="A17:B17"/>
    <mergeCell ref="A18:M18"/>
    <mergeCell ref="A20:A21"/>
    <mergeCell ref="B20:B21"/>
    <mergeCell ref="G11:K11"/>
    <mergeCell ref="A5:B5"/>
  </mergeCells>
  <dataValidations count="1">
    <dataValidation type="list" allowBlank="1" showInputMessage="1" showErrorMessage="1" sqref="H114:J114 G88:I90" xr:uid="{A56AA1EF-AED6-4479-B8DA-963A118182EF}">
      <formula1>$A$90:$A$142</formula1>
    </dataValidation>
  </dataValidations>
  <pageMargins left="0.7" right="0.7" top="0.18729166666666666" bottom="0.75" header="0.3" footer="0.3"/>
  <pageSetup paperSize="9" scale="31" orientation="landscape" r:id="rId1"/>
  <headerFooter>
    <oddHeader>&amp;C&amp;G</oddHeader>
  </headerFooter>
  <legacy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FE475492-6C16-41C1-8392-3D33D07DF897}">
          <x14:formula1>
            <xm:f>Reference!$N$1:$N$3</xm:f>
          </x14:formula1>
          <xm:sqref>T19</xm:sqref>
        </x14:dataValidation>
        <x14:dataValidation type="list" allowBlank="1" showInputMessage="1" showErrorMessage="1" xr:uid="{870E7602-0D70-4D4E-9E82-3F6A349DE73D}">
          <x14:formula1>
            <xm:f>Reference!$A$53:$A$55</xm:f>
          </x14:formula1>
          <xm:sqref>B7:D7</xm:sqref>
        </x14:dataValidation>
        <x14:dataValidation type="list" allowBlank="1" showInputMessage="1" showErrorMessage="1" xr:uid="{D7700BF1-446C-4DA8-B924-F626C10EA591}">
          <x14:formula1>
            <xm:f>Reference!$A$57:$A$60</xm:f>
          </x14:formula1>
          <xm:sqref>B9:D9</xm:sqref>
        </x14:dataValidation>
        <x14:dataValidation type="list" allowBlank="1" showInputMessage="1" showErrorMessage="1" xr:uid="{94A829FF-CB03-418A-8294-407C9FC30825}">
          <x14:formula1>
            <xm:f>Reference!$A$28:$A$50</xm:f>
          </x14:formula1>
          <xm:sqref>M93:M113 E147:G165 G121:I140 H64:J87 H45:J56</xm:sqref>
        </x14:dataValidation>
        <x14:dataValidation type="list" allowBlank="1" showInputMessage="1" showErrorMessage="1" xr:uid="{81E6833D-62F0-4232-84AA-D14EE4A5BFB6}">
          <x14:formula1>
            <xm:f>Reference!$A$65:$A$568</xm:f>
          </x14:formula1>
          <xm:sqref>C64:C87 C93:C113</xm:sqref>
        </x14:dataValidation>
        <x14:dataValidation type="list" allowBlank="1" showInputMessage="1" showErrorMessage="1" xr:uid="{92140BA5-F0EB-4B07-933D-8A8AD4F489AF}">
          <x14:formula1>
            <xm:f>Reference!$A$65:$A$68</xm:f>
          </x14:formula1>
          <xm:sqref>C121:C140</xm:sqref>
        </x14:dataValidation>
        <x14:dataValidation type="list" allowBlank="1" showInputMessage="1" showErrorMessage="1" xr:uid="{4846607A-E0FD-4701-AB08-7C1FFDAFCB0F}">
          <x14:formula1>
            <xm:f>Reference!$A$23:$A$25</xm:f>
          </x14:formula1>
          <xm:sqref>B121:B140 B64:B87 B93:B113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C81AC-3B41-41BD-ADC0-535AB1B76247}">
  <sheetPr>
    <pageSetUpPr fitToPage="1"/>
  </sheetPr>
  <dimension ref="A1:CF185"/>
  <sheetViews>
    <sheetView topLeftCell="J5" zoomScale="82" zoomScaleNormal="82" workbookViewId="0">
      <selection activeCell="N12" sqref="N12"/>
    </sheetView>
  </sheetViews>
  <sheetFormatPr defaultRowHeight="16.5" x14ac:dyDescent="0.25"/>
  <cols>
    <col min="1" max="1" width="45.85546875" style="104" customWidth="1"/>
    <col min="2" max="2" width="24.5703125" style="104" customWidth="1"/>
    <col min="3" max="3" width="28.42578125" style="104" customWidth="1"/>
    <col min="4" max="4" width="18.140625" style="104" customWidth="1"/>
    <col min="5" max="5" width="25.140625" style="104" customWidth="1"/>
    <col min="6" max="6" width="17.7109375" style="104" customWidth="1"/>
    <col min="7" max="7" width="18" style="104" customWidth="1"/>
    <col min="8" max="8" width="17" style="104" customWidth="1"/>
    <col min="9" max="9" width="14.28515625" style="104" customWidth="1"/>
    <col min="10" max="10" width="14.42578125" style="104" customWidth="1"/>
    <col min="11" max="11" width="14.140625" style="104" customWidth="1"/>
    <col min="12" max="12" width="16.85546875" style="104" customWidth="1"/>
    <col min="13" max="13" width="13" style="104" customWidth="1"/>
    <col min="14" max="14" width="14.7109375" style="104" customWidth="1"/>
    <col min="15" max="15" width="13.5703125" style="104" customWidth="1"/>
    <col min="16" max="16" width="14.5703125" style="104" customWidth="1"/>
    <col min="17" max="17" width="15.42578125" style="104" customWidth="1"/>
    <col min="18" max="18" width="10.140625" style="104" customWidth="1"/>
    <col min="19" max="19" width="10.28515625" style="104" customWidth="1"/>
    <col min="20" max="20" width="17.140625" style="104" customWidth="1"/>
    <col min="21" max="21" width="25.7109375" style="104" customWidth="1"/>
    <col min="22" max="22" width="17.7109375" style="104" customWidth="1"/>
    <col min="23" max="23" width="24.85546875" style="104" customWidth="1"/>
    <col min="24" max="24" width="16.7109375" style="104" customWidth="1"/>
    <col min="25" max="26" width="9.140625" style="104"/>
    <col min="27" max="65" width="9.140625" style="105"/>
    <col min="66" max="16384" width="9.140625" style="104"/>
  </cols>
  <sheetData>
    <row r="1" spans="1:65" ht="17.25" thickBot="1" x14ac:dyDescent="0.3"/>
    <row r="2" spans="1:65" ht="23.25" customHeight="1" thickBot="1" x14ac:dyDescent="0.4">
      <c r="A2" s="708" t="s">
        <v>676</v>
      </c>
      <c r="B2" s="709"/>
      <c r="C2" s="709"/>
      <c r="D2" s="709"/>
      <c r="E2" s="709"/>
      <c r="F2" s="709"/>
      <c r="G2" s="709"/>
      <c r="H2" s="710"/>
      <c r="I2" s="711"/>
      <c r="J2" s="711"/>
      <c r="K2" s="711"/>
      <c r="L2" s="712"/>
    </row>
    <row r="4" spans="1:65" ht="17.25" thickBot="1" x14ac:dyDescent="0.3"/>
    <row r="5" spans="1:65" ht="17.25" thickBot="1" x14ac:dyDescent="0.3">
      <c r="A5" s="1107" t="s">
        <v>514</v>
      </c>
      <c r="B5" s="1108"/>
      <c r="C5" s="12"/>
      <c r="D5" s="12"/>
      <c r="E5" s="12"/>
      <c r="F5" s="10"/>
      <c r="G5" s="10"/>
      <c r="H5" s="10"/>
      <c r="I5" s="10"/>
      <c r="J5" s="10"/>
      <c r="K5" s="10"/>
      <c r="L5" s="10"/>
      <c r="M5" s="12"/>
      <c r="N5" s="12"/>
      <c r="O5" s="12"/>
      <c r="P5" s="12"/>
      <c r="Q5" s="12"/>
      <c r="R5" s="12"/>
      <c r="S5" s="12"/>
      <c r="T5" s="12"/>
      <c r="U5" s="12"/>
      <c r="V5" s="12"/>
      <c r="W5" s="12"/>
    </row>
    <row r="6" spans="1:65" x14ac:dyDescent="0.25">
      <c r="A6" s="563" t="s">
        <v>573</v>
      </c>
      <c r="B6" s="564"/>
      <c r="C6" s="447"/>
      <c r="D6" s="12"/>
      <c r="E6" s="12"/>
      <c r="F6" s="10"/>
      <c r="G6" s="10"/>
      <c r="H6" s="10"/>
      <c r="I6" s="10"/>
      <c r="J6" s="10"/>
      <c r="K6" s="10"/>
      <c r="L6" s="10"/>
      <c r="M6" s="12"/>
      <c r="N6" s="12"/>
      <c r="O6" s="12"/>
      <c r="P6" s="12"/>
      <c r="Q6" s="12"/>
      <c r="R6" s="12"/>
      <c r="S6" s="12"/>
      <c r="T6" s="12"/>
      <c r="U6" s="12"/>
      <c r="V6" s="12"/>
      <c r="W6" s="12"/>
    </row>
    <row r="7" spans="1:65" x14ac:dyDescent="0.25">
      <c r="A7" s="565" t="s">
        <v>515</v>
      </c>
      <c r="B7" s="566" t="s">
        <v>510</v>
      </c>
      <c r="C7" s="566" t="s">
        <v>510</v>
      </c>
      <c r="D7" s="566" t="s">
        <v>510</v>
      </c>
      <c r="E7" s="549" t="s">
        <v>1</v>
      </c>
      <c r="F7" s="914" t="s">
        <v>162</v>
      </c>
      <c r="G7" s="1352" t="s">
        <v>446</v>
      </c>
      <c r="H7" s="1353"/>
      <c r="I7" s="1353"/>
      <c r="J7" s="1353"/>
      <c r="K7" s="1366"/>
      <c r="L7" s="1351"/>
      <c r="M7" s="12"/>
      <c r="Q7" s="105"/>
      <c r="R7" s="105"/>
      <c r="S7" s="105"/>
      <c r="T7" s="105"/>
      <c r="U7" s="105"/>
      <c r="V7" s="105"/>
      <c r="W7" s="105"/>
      <c r="X7" s="105"/>
      <c r="Y7" s="105"/>
      <c r="Z7" s="105"/>
      <c r="BD7" s="104"/>
      <c r="BE7" s="104"/>
      <c r="BF7" s="104"/>
      <c r="BG7" s="104"/>
      <c r="BH7" s="104"/>
      <c r="BI7" s="104"/>
      <c r="BJ7" s="104"/>
      <c r="BK7" s="104"/>
      <c r="BL7" s="104"/>
      <c r="BM7" s="104"/>
    </row>
    <row r="8" spans="1:65" ht="19.5" customHeight="1" x14ac:dyDescent="0.25">
      <c r="A8" s="565" t="s">
        <v>516</v>
      </c>
      <c r="B8" s="566"/>
      <c r="C8" s="566"/>
      <c r="D8" s="566"/>
      <c r="E8" s="12"/>
      <c r="F8" s="12"/>
      <c r="G8" s="1355" t="s">
        <v>226</v>
      </c>
      <c r="H8" s="1364"/>
      <c r="I8" s="1364"/>
      <c r="J8" s="1364"/>
      <c r="K8" s="1365"/>
      <c r="L8" s="957"/>
      <c r="M8" s="12"/>
      <c r="Q8" s="105"/>
      <c r="R8" s="105"/>
      <c r="S8" s="105"/>
      <c r="T8" s="105"/>
      <c r="U8" s="105"/>
      <c r="V8" s="105"/>
      <c r="W8" s="105"/>
      <c r="X8" s="105"/>
      <c r="Y8" s="105"/>
      <c r="Z8" s="105"/>
      <c r="BD8" s="104"/>
      <c r="BE8" s="104"/>
      <c r="BF8" s="104"/>
      <c r="BG8" s="104"/>
      <c r="BH8" s="104"/>
      <c r="BI8" s="104"/>
      <c r="BJ8" s="104"/>
      <c r="BK8" s="104"/>
      <c r="BL8" s="104"/>
      <c r="BM8" s="104"/>
    </row>
    <row r="9" spans="1:65" ht="21.75" customHeight="1" x14ac:dyDescent="0.25">
      <c r="A9" s="565" t="s">
        <v>224</v>
      </c>
      <c r="B9" s="566" t="s">
        <v>517</v>
      </c>
      <c r="C9" s="566" t="s">
        <v>517</v>
      </c>
      <c r="D9" s="566" t="s">
        <v>517</v>
      </c>
      <c r="E9" s="12"/>
      <c r="F9" s="12"/>
      <c r="G9" s="1355" t="s">
        <v>735</v>
      </c>
      <c r="H9" s="1364"/>
      <c r="I9" s="1364"/>
      <c r="J9" s="1364"/>
      <c r="K9" s="1365"/>
      <c r="L9" s="957"/>
      <c r="M9" s="12"/>
      <c r="Q9" s="105"/>
      <c r="R9" s="105"/>
      <c r="S9" s="105"/>
      <c r="T9" s="105"/>
      <c r="U9" s="105"/>
      <c r="V9" s="105"/>
      <c r="W9" s="105"/>
      <c r="X9" s="105"/>
      <c r="Y9" s="105"/>
      <c r="Z9" s="105"/>
      <c r="BD9" s="104"/>
      <c r="BE9" s="104"/>
      <c r="BF9" s="104"/>
      <c r="BG9" s="104"/>
      <c r="BH9" s="104"/>
      <c r="BI9" s="104"/>
      <c r="BJ9" s="104"/>
      <c r="BK9" s="104"/>
      <c r="BL9" s="104"/>
      <c r="BM9" s="104"/>
    </row>
    <row r="10" spans="1:65" ht="21.75" customHeight="1" x14ac:dyDescent="0.25">
      <c r="A10" s="565" t="s">
        <v>574</v>
      </c>
      <c r="B10" s="566"/>
      <c r="C10" s="567"/>
      <c r="D10" s="568"/>
      <c r="E10" s="12"/>
      <c r="F10" s="915"/>
      <c r="G10" s="1357" t="s">
        <v>511</v>
      </c>
      <c r="H10" s="1362"/>
      <c r="I10" s="1362"/>
      <c r="J10" s="1362"/>
      <c r="K10" s="1363"/>
      <c r="L10" s="957"/>
      <c r="M10" s="12"/>
      <c r="Q10" s="105"/>
      <c r="R10" s="105"/>
      <c r="S10" s="105"/>
      <c r="T10" s="105"/>
      <c r="U10" s="105"/>
      <c r="V10" s="105"/>
      <c r="W10" s="105"/>
      <c r="X10" s="105"/>
      <c r="Y10" s="105"/>
      <c r="Z10" s="105"/>
      <c r="BD10" s="104"/>
      <c r="BE10" s="104"/>
      <c r="BF10" s="104"/>
      <c r="BG10" s="104"/>
      <c r="BH10" s="104"/>
      <c r="BI10" s="104"/>
      <c r="BJ10" s="104"/>
      <c r="BK10" s="104"/>
      <c r="BL10" s="104"/>
      <c r="BM10" s="104"/>
    </row>
    <row r="11" spans="1:65" ht="21.75" customHeight="1" thickBot="1" x14ac:dyDescent="0.3">
      <c r="A11" s="565" t="s">
        <v>575</v>
      </c>
      <c r="B11" s="569"/>
      <c r="C11" s="570"/>
      <c r="D11" s="571"/>
      <c r="E11" s="12"/>
      <c r="F11" s="12"/>
      <c r="G11" s="1359" t="s">
        <v>733</v>
      </c>
      <c r="H11" s="1360"/>
      <c r="I11" s="1360"/>
      <c r="J11" s="1360"/>
      <c r="K11" s="1361"/>
      <c r="L11" s="1349"/>
      <c r="M11" s="12"/>
      <c r="Q11" s="105"/>
      <c r="R11" s="105"/>
      <c r="S11" s="105"/>
      <c r="T11" s="105"/>
      <c r="U11" s="105"/>
      <c r="V11" s="105"/>
      <c r="W11" s="105"/>
      <c r="X11" s="105"/>
      <c r="Y11" s="105"/>
      <c r="Z11" s="105"/>
      <c r="BD11" s="104"/>
      <c r="BE11" s="104"/>
      <c r="BF11" s="104"/>
      <c r="BG11" s="104"/>
      <c r="BH11" s="104"/>
      <c r="BI11" s="104"/>
      <c r="BJ11" s="104"/>
      <c r="BK11" s="104"/>
      <c r="BL11" s="104"/>
      <c r="BM11" s="104"/>
    </row>
    <row r="12" spans="1:65" ht="18.75" customHeight="1" x14ac:dyDescent="0.25">
      <c r="A12" s="565" t="s">
        <v>518</v>
      </c>
      <c r="B12" s="572">
        <f>SUM(B10:D10)</f>
        <v>0</v>
      </c>
      <c r="C12" s="447"/>
      <c r="D12" s="549"/>
      <c r="E12" s="12"/>
      <c r="F12" s="12"/>
      <c r="G12" s="12"/>
      <c r="H12" s="12"/>
      <c r="I12" s="12"/>
      <c r="J12" s="12"/>
      <c r="K12" s="12"/>
      <c r="L12" s="12"/>
      <c r="M12" s="12"/>
      <c r="Q12" s="105"/>
      <c r="R12" s="105"/>
      <c r="S12" s="105"/>
      <c r="T12" s="105"/>
      <c r="U12" s="105"/>
      <c r="V12" s="105"/>
      <c r="W12" s="105"/>
      <c r="X12" s="105"/>
      <c r="Y12" s="105"/>
      <c r="Z12" s="105"/>
      <c r="BD12" s="104"/>
      <c r="BE12" s="104"/>
      <c r="BF12" s="104"/>
      <c r="BG12" s="104"/>
      <c r="BH12" s="104"/>
      <c r="BI12" s="104"/>
      <c r="BJ12" s="104"/>
      <c r="BK12" s="104"/>
      <c r="BL12" s="104"/>
      <c r="BM12" s="104"/>
    </row>
    <row r="13" spans="1:65" ht="19.5" customHeight="1" x14ac:dyDescent="0.25">
      <c r="A13" s="565" t="s">
        <v>519</v>
      </c>
      <c r="B13" s="572">
        <f>SUM(B11:D11)</f>
        <v>0</v>
      </c>
      <c r="C13" s="447"/>
      <c r="D13" s="549"/>
      <c r="E13" s="12"/>
      <c r="F13" s="12"/>
      <c r="G13" s="12"/>
      <c r="H13" s="12"/>
      <c r="I13" s="12"/>
      <c r="J13" s="12"/>
      <c r="K13" s="12"/>
      <c r="L13" s="12"/>
      <c r="M13" s="12"/>
      <c r="Q13" s="105"/>
      <c r="R13" s="105"/>
      <c r="S13" s="105"/>
      <c r="T13" s="105"/>
      <c r="U13" s="105"/>
      <c r="V13" s="105"/>
      <c r="W13" s="105"/>
      <c r="X13" s="105"/>
      <c r="Y13" s="105"/>
      <c r="Z13" s="105"/>
      <c r="BD13" s="104"/>
      <c r="BE13" s="104"/>
      <c r="BF13" s="104"/>
      <c r="BG13" s="104"/>
      <c r="BH13" s="104"/>
      <c r="BI13" s="104"/>
      <c r="BJ13" s="104"/>
      <c r="BK13" s="104"/>
      <c r="BL13" s="104"/>
      <c r="BM13" s="104"/>
    </row>
    <row r="14" spans="1:65" ht="21.75" customHeight="1" x14ac:dyDescent="0.25">
      <c r="A14" s="573" t="s">
        <v>576</v>
      </c>
      <c r="B14" s="574"/>
      <c r="C14" s="447"/>
      <c r="D14" s="12"/>
      <c r="E14" s="12"/>
      <c r="F14" s="12"/>
      <c r="G14" s="12"/>
      <c r="H14" s="12"/>
      <c r="I14" s="12"/>
      <c r="J14" s="12"/>
      <c r="K14" s="12"/>
      <c r="L14" s="12"/>
      <c r="M14" s="12"/>
      <c r="Q14" s="105"/>
      <c r="R14" s="105"/>
      <c r="S14" s="105"/>
      <c r="T14" s="105"/>
      <c r="U14" s="105"/>
      <c r="V14" s="105"/>
      <c r="W14" s="105"/>
      <c r="X14" s="105"/>
      <c r="Y14" s="105"/>
      <c r="Z14" s="105"/>
      <c r="BD14" s="104"/>
      <c r="BE14" s="104"/>
      <c r="BF14" s="104"/>
      <c r="BG14" s="104"/>
      <c r="BH14" s="104"/>
      <c r="BI14" s="104"/>
      <c r="BJ14" s="104"/>
      <c r="BK14" s="104"/>
      <c r="BL14" s="104"/>
      <c r="BM14" s="104"/>
    </row>
    <row r="15" spans="1:65" ht="17.25" customHeight="1" thickBot="1" x14ac:dyDescent="0.3">
      <c r="A15" s="188" t="s">
        <v>348</v>
      </c>
      <c r="B15" s="575">
        <f>B13-B14</f>
        <v>0</v>
      </c>
      <c r="C15" s="12"/>
      <c r="D15" s="12"/>
      <c r="E15" s="12"/>
      <c r="F15" s="12"/>
      <c r="G15" s="12"/>
      <c r="H15" s="12"/>
      <c r="I15" s="12"/>
      <c r="J15" s="12"/>
      <c r="K15" s="12"/>
      <c r="L15" s="12"/>
      <c r="M15" s="12"/>
      <c r="N15" s="12"/>
      <c r="O15" s="128"/>
      <c r="P15" s="12"/>
      <c r="Q15" s="12"/>
      <c r="R15" s="12"/>
      <c r="S15" s="12"/>
      <c r="T15" s="12"/>
      <c r="U15" s="12"/>
      <c r="V15" s="12"/>
      <c r="W15" s="12"/>
    </row>
    <row r="16" spans="1:65" x14ac:dyDescent="0.25">
      <c r="A16" s="12"/>
      <c r="B16" s="12"/>
      <c r="C16" s="12"/>
      <c r="D16" s="12"/>
      <c r="E16" s="12"/>
      <c r="F16" s="12"/>
      <c r="G16" s="12"/>
      <c r="H16" s="12"/>
      <c r="I16" s="12"/>
      <c r="J16" s="12"/>
      <c r="K16" s="12"/>
      <c r="L16" s="12"/>
      <c r="M16" s="12"/>
      <c r="N16" s="12"/>
      <c r="O16" s="128"/>
      <c r="P16" s="12"/>
      <c r="Q16" s="12"/>
      <c r="R16" s="12"/>
      <c r="S16" s="12"/>
      <c r="T16" s="12"/>
      <c r="U16" s="12"/>
      <c r="V16" s="12"/>
      <c r="W16" s="12"/>
    </row>
    <row r="17" spans="1:23" x14ac:dyDescent="0.25">
      <c r="A17" s="1123"/>
      <c r="B17" s="1123"/>
      <c r="C17" s="10"/>
      <c r="D17" s="12"/>
      <c r="E17" s="12"/>
      <c r="F17" s="12"/>
      <c r="G17" s="12"/>
      <c r="H17" s="12"/>
      <c r="I17" s="12"/>
      <c r="J17" s="12"/>
      <c r="K17" s="12"/>
      <c r="L17" s="12"/>
      <c r="M17" s="12"/>
      <c r="N17" s="12"/>
      <c r="O17" s="128"/>
      <c r="P17" s="12"/>
      <c r="Q17" s="12"/>
      <c r="R17" s="12"/>
      <c r="S17" s="12"/>
      <c r="T17" s="10"/>
      <c r="U17" s="950"/>
      <c r="V17" s="10"/>
      <c r="W17" s="12"/>
    </row>
    <row r="18" spans="1:23" ht="37.5" customHeight="1" thickBot="1" x14ac:dyDescent="0.3">
      <c r="A18" s="1053" t="s">
        <v>720</v>
      </c>
      <c r="B18" s="1053"/>
      <c r="C18" s="1053"/>
      <c r="D18" s="1053"/>
      <c r="E18" s="1053"/>
      <c r="F18" s="1053"/>
      <c r="G18" s="1053"/>
      <c r="H18" s="1053"/>
      <c r="I18" s="1053"/>
      <c r="J18" s="1053"/>
      <c r="K18" s="1053"/>
      <c r="L18" s="1053"/>
      <c r="M18" s="1053"/>
      <c r="N18" s="12"/>
      <c r="O18" s="12"/>
      <c r="P18" s="12"/>
      <c r="Q18" s="12"/>
      <c r="R18" s="12"/>
      <c r="S18" s="12"/>
      <c r="T18" s="951"/>
      <c r="U18" s="952"/>
      <c r="V18" s="952"/>
      <c r="W18" s="12"/>
    </row>
    <row r="19" spans="1:23" ht="31.5" customHeight="1" thickBot="1" x14ac:dyDescent="0.3">
      <c r="A19" s="944" t="s">
        <v>724</v>
      </c>
      <c r="B19" s="945" t="s">
        <v>703</v>
      </c>
      <c r="C19" s="1392" t="s">
        <v>698</v>
      </c>
      <c r="D19" s="946" t="s">
        <v>457</v>
      </c>
      <c r="E19" s="947" t="s">
        <v>458</v>
      </c>
      <c r="F19" s="947" t="s">
        <v>459</v>
      </c>
      <c r="G19" s="947" t="s">
        <v>460</v>
      </c>
      <c r="H19" s="947" t="s">
        <v>17</v>
      </c>
      <c r="I19" s="947" t="s">
        <v>18</v>
      </c>
      <c r="J19" s="947" t="s">
        <v>19</v>
      </c>
      <c r="K19" s="947" t="s">
        <v>461</v>
      </c>
      <c r="L19" s="947" t="s">
        <v>20</v>
      </c>
      <c r="M19" s="947" t="s">
        <v>21</v>
      </c>
      <c r="N19" s="947" t="s">
        <v>22</v>
      </c>
      <c r="O19" s="948" t="s">
        <v>23</v>
      </c>
      <c r="P19" s="949" t="s">
        <v>700</v>
      </c>
      <c r="T19" s="105"/>
      <c r="U19" s="932"/>
      <c r="V19" s="933"/>
    </row>
    <row r="20" spans="1:23" ht="31.5" customHeight="1" x14ac:dyDescent="0.25">
      <c r="A20" s="1062"/>
      <c r="B20" s="1064"/>
      <c r="C20" s="1393" t="s">
        <v>699</v>
      </c>
      <c r="D20" s="916"/>
      <c r="E20" s="916"/>
      <c r="F20" s="463"/>
      <c r="G20" s="917"/>
      <c r="H20" s="916"/>
      <c r="I20" s="916"/>
      <c r="J20" s="916"/>
      <c r="K20" s="916"/>
      <c r="L20" s="916"/>
      <c r="M20" s="916"/>
      <c r="N20" s="916"/>
      <c r="O20" s="918"/>
      <c r="P20" s="919"/>
      <c r="T20" s="105"/>
      <c r="U20" s="932"/>
      <c r="V20" s="933"/>
    </row>
    <row r="21" spans="1:23" ht="27.75" customHeight="1" thickBot="1" x14ac:dyDescent="0.3">
      <c r="A21" s="1063"/>
      <c r="B21" s="1065"/>
      <c r="C21" s="1394" t="s">
        <v>697</v>
      </c>
      <c r="D21" s="920"/>
      <c r="E21" s="920"/>
      <c r="F21" s="515"/>
      <c r="G21" s="514"/>
      <c r="H21" s="920"/>
      <c r="I21" s="920"/>
      <c r="J21" s="920"/>
      <c r="K21" s="920"/>
      <c r="L21" s="920"/>
      <c r="M21" s="920"/>
      <c r="N21" s="920"/>
      <c r="O21" s="921"/>
      <c r="P21" s="922"/>
      <c r="T21" s="105"/>
      <c r="U21" s="932"/>
      <c r="V21" s="933"/>
    </row>
    <row r="22" spans="1:23" ht="28.5" customHeight="1" x14ac:dyDescent="0.25">
      <c r="A22" s="1062"/>
      <c r="B22" s="1064"/>
      <c r="C22" s="1393" t="s">
        <v>696</v>
      </c>
      <c r="D22" s="916"/>
      <c r="E22" s="916"/>
      <c r="F22" s="463"/>
      <c r="G22" s="917"/>
      <c r="H22" s="916"/>
      <c r="I22" s="916"/>
      <c r="J22" s="916"/>
      <c r="K22" s="916"/>
      <c r="L22" s="916"/>
      <c r="M22" s="916"/>
      <c r="N22" s="916"/>
      <c r="O22" s="918"/>
      <c r="P22" s="919"/>
      <c r="T22" s="105"/>
      <c r="U22" s="932"/>
      <c r="V22" s="933"/>
    </row>
    <row r="23" spans="1:23" ht="24" customHeight="1" thickBot="1" x14ac:dyDescent="0.3">
      <c r="A23" s="1063"/>
      <c r="B23" s="1065"/>
      <c r="C23" s="1394" t="s">
        <v>697</v>
      </c>
      <c r="D23" s="920"/>
      <c r="E23" s="920"/>
      <c r="F23" s="515"/>
      <c r="G23" s="514"/>
      <c r="H23" s="920"/>
      <c r="I23" s="920"/>
      <c r="J23" s="920"/>
      <c r="K23" s="920"/>
      <c r="L23" s="920"/>
      <c r="M23" s="920"/>
      <c r="N23" s="920"/>
      <c r="O23" s="921"/>
      <c r="P23" s="922"/>
      <c r="T23" s="105"/>
      <c r="U23" s="932"/>
      <c r="V23" s="933"/>
    </row>
    <row r="24" spans="1:23" ht="26.25" customHeight="1" x14ac:dyDescent="0.25">
      <c r="A24" s="1062"/>
      <c r="B24" s="1064"/>
      <c r="C24" s="1393" t="s">
        <v>696</v>
      </c>
      <c r="D24" s="916"/>
      <c r="E24" s="916"/>
      <c r="F24" s="463"/>
      <c r="G24" s="917"/>
      <c r="H24" s="916"/>
      <c r="I24" s="916"/>
      <c r="J24" s="916"/>
      <c r="K24" s="916"/>
      <c r="L24" s="916"/>
      <c r="M24" s="916"/>
      <c r="N24" s="916"/>
      <c r="O24" s="918"/>
      <c r="P24" s="919"/>
      <c r="T24" s="105"/>
      <c r="U24" s="932"/>
      <c r="V24" s="933"/>
    </row>
    <row r="25" spans="1:23" ht="27" customHeight="1" thickBot="1" x14ac:dyDescent="0.3">
      <c r="A25" s="1063"/>
      <c r="B25" s="1065"/>
      <c r="C25" s="1394" t="s">
        <v>697</v>
      </c>
      <c r="D25" s="920"/>
      <c r="E25" s="920"/>
      <c r="F25" s="515"/>
      <c r="G25" s="514"/>
      <c r="H25" s="920"/>
      <c r="I25" s="920"/>
      <c r="J25" s="920"/>
      <c r="K25" s="920"/>
      <c r="L25" s="920"/>
      <c r="M25" s="920"/>
      <c r="N25" s="920"/>
      <c r="O25" s="921"/>
      <c r="P25" s="922"/>
      <c r="S25" s="105"/>
      <c r="T25" s="105"/>
      <c r="U25" s="932"/>
      <c r="V25" s="933"/>
      <c r="W25" s="105"/>
    </row>
    <row r="26" spans="1:23" ht="25.5" customHeight="1" x14ac:dyDescent="0.25">
      <c r="A26" s="1062"/>
      <c r="B26" s="1064"/>
      <c r="C26" s="1393" t="s">
        <v>696</v>
      </c>
      <c r="D26" s="916"/>
      <c r="E26" s="916"/>
      <c r="F26" s="463"/>
      <c r="G26" s="917"/>
      <c r="H26" s="916"/>
      <c r="I26" s="916"/>
      <c r="J26" s="916"/>
      <c r="K26" s="916"/>
      <c r="L26" s="916"/>
      <c r="M26" s="916"/>
      <c r="N26" s="916"/>
      <c r="O26" s="918"/>
      <c r="P26" s="919"/>
      <c r="S26" s="105"/>
      <c r="T26" s="105"/>
      <c r="U26" s="932"/>
      <c r="V26" s="933"/>
      <c r="W26" s="105"/>
    </row>
    <row r="27" spans="1:23" ht="24.75" customHeight="1" thickBot="1" x14ac:dyDescent="0.3">
      <c r="A27" s="1063"/>
      <c r="B27" s="1065"/>
      <c r="C27" s="1394" t="s">
        <v>697</v>
      </c>
      <c r="D27" s="920"/>
      <c r="E27" s="920"/>
      <c r="F27" s="515"/>
      <c r="G27" s="514"/>
      <c r="H27" s="920"/>
      <c r="I27" s="920"/>
      <c r="J27" s="920"/>
      <c r="K27" s="920"/>
      <c r="L27" s="920"/>
      <c r="M27" s="920"/>
      <c r="N27" s="920"/>
      <c r="O27" s="921"/>
      <c r="P27" s="922"/>
      <c r="S27" s="105"/>
      <c r="T27" s="105"/>
      <c r="U27" s="932"/>
      <c r="V27" s="933"/>
      <c r="W27" s="105"/>
    </row>
    <row r="28" spans="1:23" ht="24" customHeight="1" x14ac:dyDescent="0.25">
      <c r="A28" s="1062"/>
      <c r="B28" s="1064"/>
      <c r="C28" s="1393" t="s">
        <v>696</v>
      </c>
      <c r="D28" s="916"/>
      <c r="E28" s="916"/>
      <c r="F28" s="463"/>
      <c r="G28" s="917"/>
      <c r="H28" s="916"/>
      <c r="I28" s="916"/>
      <c r="J28" s="916"/>
      <c r="K28" s="916"/>
      <c r="L28" s="916"/>
      <c r="M28" s="916"/>
      <c r="N28" s="916"/>
      <c r="O28" s="918"/>
      <c r="P28" s="919"/>
      <c r="S28" s="105"/>
      <c r="T28" s="105"/>
      <c r="U28" s="932"/>
      <c r="V28" s="933"/>
      <c r="W28" s="105"/>
    </row>
    <row r="29" spans="1:23" ht="25.5" customHeight="1" thickBot="1" x14ac:dyDescent="0.3">
      <c r="A29" s="1063"/>
      <c r="B29" s="1065"/>
      <c r="C29" s="1394" t="s">
        <v>697</v>
      </c>
      <c r="D29" s="920"/>
      <c r="E29" s="920"/>
      <c r="F29" s="515"/>
      <c r="G29" s="514"/>
      <c r="H29" s="920"/>
      <c r="I29" s="920"/>
      <c r="J29" s="920"/>
      <c r="K29" s="920"/>
      <c r="L29" s="920"/>
      <c r="M29" s="920"/>
      <c r="N29" s="920"/>
      <c r="O29" s="921"/>
      <c r="P29" s="922"/>
      <c r="S29" s="105"/>
      <c r="T29" s="105"/>
      <c r="U29" s="932"/>
      <c r="V29" s="933"/>
      <c r="W29" s="105"/>
    </row>
    <row r="30" spans="1:23" ht="27" customHeight="1" x14ac:dyDescent="0.25">
      <c r="A30" s="1062"/>
      <c r="B30" s="1121"/>
      <c r="C30" s="1393" t="s">
        <v>696</v>
      </c>
      <c r="D30" s="916"/>
      <c r="E30" s="916"/>
      <c r="F30" s="463"/>
      <c r="G30" s="917"/>
      <c r="H30" s="916"/>
      <c r="I30" s="916"/>
      <c r="J30" s="916"/>
      <c r="K30" s="916"/>
      <c r="L30" s="916"/>
      <c r="M30" s="916"/>
      <c r="N30" s="916"/>
      <c r="O30" s="918"/>
      <c r="P30" s="919"/>
      <c r="S30" s="105"/>
      <c r="T30" s="105"/>
      <c r="U30" s="932"/>
      <c r="V30" s="933"/>
      <c r="W30" s="105"/>
    </row>
    <row r="31" spans="1:23" ht="30" customHeight="1" thickBot="1" x14ac:dyDescent="0.3">
      <c r="A31" s="1066"/>
      <c r="B31" s="1122"/>
      <c r="C31" s="1395" t="s">
        <v>697</v>
      </c>
      <c r="D31" s="935"/>
      <c r="E31" s="935"/>
      <c r="F31" s="936"/>
      <c r="G31" s="931"/>
      <c r="H31" s="935"/>
      <c r="I31" s="935"/>
      <c r="J31" s="935"/>
      <c r="K31" s="935"/>
      <c r="L31" s="935"/>
      <c r="M31" s="935"/>
      <c r="N31" s="935"/>
      <c r="O31" s="937"/>
      <c r="P31" s="938"/>
      <c r="S31" s="105"/>
      <c r="T31" s="105"/>
      <c r="U31" s="932"/>
      <c r="V31" s="933"/>
      <c r="W31" s="105"/>
    </row>
    <row r="32" spans="1:23" ht="30" customHeight="1" thickBot="1" x14ac:dyDescent="0.3">
      <c r="A32" s="953" t="s">
        <v>725</v>
      </c>
      <c r="B32" s="954" t="s">
        <v>727</v>
      </c>
      <c r="C32" s="1396" t="s">
        <v>698</v>
      </c>
      <c r="D32" s="955" t="s">
        <v>457</v>
      </c>
      <c r="E32" s="955" t="s">
        <v>458</v>
      </c>
      <c r="F32" s="955" t="s">
        <v>459</v>
      </c>
      <c r="G32" s="955" t="s">
        <v>460</v>
      </c>
      <c r="H32" s="955" t="s">
        <v>17</v>
      </c>
      <c r="I32" s="955" t="s">
        <v>18</v>
      </c>
      <c r="J32" s="955" t="s">
        <v>19</v>
      </c>
      <c r="K32" s="955" t="s">
        <v>461</v>
      </c>
      <c r="L32" s="955" t="s">
        <v>20</v>
      </c>
      <c r="M32" s="955" t="s">
        <v>21</v>
      </c>
      <c r="N32" s="955" t="s">
        <v>22</v>
      </c>
      <c r="O32" s="955" t="s">
        <v>23</v>
      </c>
      <c r="P32" s="956" t="s">
        <v>700</v>
      </c>
      <c r="S32" s="105"/>
      <c r="T32" s="105"/>
      <c r="U32" s="932"/>
      <c r="V32" s="933"/>
      <c r="W32" s="105"/>
    </row>
    <row r="33" spans="1:71" ht="32.25" customHeight="1" x14ac:dyDescent="0.25">
      <c r="A33" s="958"/>
      <c r="B33" s="943"/>
      <c r="C33" s="1397" t="s">
        <v>726</v>
      </c>
      <c r="D33" s="941"/>
      <c r="E33" s="941"/>
      <c r="F33" s="942"/>
      <c r="G33" s="943"/>
      <c r="H33" s="941"/>
      <c r="I33" s="941"/>
      <c r="J33" s="941"/>
      <c r="K33" s="941"/>
      <c r="L33" s="941"/>
      <c r="M33" s="941"/>
      <c r="N33" s="941"/>
      <c r="O33" s="941"/>
      <c r="P33" s="941"/>
      <c r="S33" s="105"/>
      <c r="T33" s="105"/>
      <c r="U33" s="932"/>
      <c r="V33" s="933"/>
      <c r="W33" s="105"/>
    </row>
    <row r="34" spans="1:71" ht="32.25" customHeight="1" x14ac:dyDescent="0.25">
      <c r="A34" s="959"/>
      <c r="B34" s="931"/>
      <c r="C34" s="1398" t="s">
        <v>726</v>
      </c>
      <c r="D34" s="939"/>
      <c r="E34" s="939"/>
      <c r="F34" s="934"/>
      <c r="G34" s="513"/>
      <c r="H34" s="939"/>
      <c r="I34" s="939"/>
      <c r="J34" s="939"/>
      <c r="K34" s="939"/>
      <c r="L34" s="939"/>
      <c r="M34" s="939"/>
      <c r="N34" s="939"/>
      <c r="O34" s="939"/>
      <c r="P34" s="939"/>
      <c r="S34" s="105"/>
      <c r="T34" s="105"/>
      <c r="U34" s="932"/>
      <c r="V34" s="933"/>
      <c r="W34" s="105"/>
    </row>
    <row r="35" spans="1:71" ht="26.25" customHeight="1" thickBot="1" x14ac:dyDescent="0.3">
      <c r="A35" s="960"/>
      <c r="B35" s="514"/>
      <c r="C35" s="1394" t="s">
        <v>726</v>
      </c>
      <c r="D35" s="920"/>
      <c r="E35" s="920"/>
      <c r="F35" s="515"/>
      <c r="G35" s="514"/>
      <c r="H35" s="920"/>
      <c r="I35" s="920"/>
      <c r="J35" s="920"/>
      <c r="K35" s="920"/>
      <c r="L35" s="920"/>
      <c r="M35" s="920"/>
      <c r="N35" s="920"/>
      <c r="O35" s="920"/>
      <c r="P35" s="922"/>
      <c r="S35" s="105"/>
      <c r="T35" s="105"/>
      <c r="U35" s="932"/>
      <c r="V35" s="933"/>
      <c r="W35" s="105"/>
    </row>
    <row r="36" spans="1:71" x14ac:dyDescent="0.25">
      <c r="A36" s="716"/>
      <c r="B36" s="716"/>
      <c r="C36" s="105"/>
      <c r="O36" s="106"/>
    </row>
    <row r="37" spans="1:71" x14ac:dyDescent="0.25">
      <c r="A37" s="716"/>
      <c r="B37" s="716"/>
      <c r="C37" s="105"/>
      <c r="O37" s="106"/>
    </row>
    <row r="38" spans="1:71" x14ac:dyDescent="0.25">
      <c r="A38" s="716"/>
      <c r="B38" s="716"/>
      <c r="C38" s="105"/>
      <c r="O38" s="106"/>
    </row>
    <row r="39" spans="1:71" ht="17.25" thickBot="1" x14ac:dyDescent="0.3">
      <c r="A39" s="716"/>
      <c r="B39" s="716"/>
      <c r="C39" s="105"/>
      <c r="O39" s="106"/>
    </row>
    <row r="40" spans="1:71" ht="17.25" thickBot="1" x14ac:dyDescent="0.3">
      <c r="A40" s="1054" t="s">
        <v>719</v>
      </c>
      <c r="B40" s="1055"/>
      <c r="C40" s="1055"/>
      <c r="D40" s="1055"/>
      <c r="E40" s="1055"/>
      <c r="F40" s="1055"/>
      <c r="G40" s="1055"/>
      <c r="H40" s="1055"/>
      <c r="I40" s="1055"/>
      <c r="J40" s="1055"/>
      <c r="K40" s="1056"/>
      <c r="L40" s="12"/>
      <c r="O40" s="106"/>
    </row>
    <row r="41" spans="1:71" ht="35.25" customHeight="1" x14ac:dyDescent="0.25">
      <c r="A41" s="12"/>
      <c r="B41" s="12"/>
      <c r="C41" s="1061" t="s">
        <v>695</v>
      </c>
      <c r="D41" s="1061"/>
      <c r="E41" s="1061"/>
      <c r="F41" s="12"/>
      <c r="G41" s="12"/>
      <c r="H41" s="12"/>
      <c r="I41" s="12"/>
      <c r="J41" s="12"/>
      <c r="K41" s="12"/>
      <c r="L41" s="12"/>
      <c r="O41" s="106"/>
    </row>
    <row r="42" spans="1:71" ht="17.25" thickBot="1" x14ac:dyDescent="0.3">
      <c r="A42" s="12"/>
      <c r="B42" s="12"/>
      <c r="C42" s="12"/>
      <c r="D42" s="12"/>
      <c r="E42" s="12"/>
      <c r="F42" s="12"/>
      <c r="G42" s="12"/>
      <c r="H42" s="12"/>
      <c r="I42" s="12"/>
      <c r="J42" s="12"/>
      <c r="K42" s="12"/>
      <c r="O42" s="106"/>
    </row>
    <row r="43" spans="1:71" ht="17.25" thickBot="1" x14ac:dyDescent="0.3">
      <c r="A43" s="1067" t="s">
        <v>9</v>
      </c>
      <c r="B43" s="1057" t="s">
        <v>736</v>
      </c>
      <c r="C43" s="1058"/>
      <c r="D43" s="1058"/>
      <c r="E43" s="1057" t="s">
        <v>71</v>
      </c>
      <c r="F43" s="1058"/>
      <c r="G43" s="1059"/>
      <c r="H43" s="1057" t="s">
        <v>730</v>
      </c>
      <c r="I43" s="1058"/>
      <c r="J43" s="1059"/>
      <c r="K43" s="1057" t="s">
        <v>732</v>
      </c>
      <c r="L43" s="1058"/>
      <c r="M43" s="1059"/>
      <c r="N43" s="924" t="s">
        <v>50</v>
      </c>
      <c r="O43" s="925"/>
      <c r="P43" s="925"/>
      <c r="Q43" s="926"/>
      <c r="U43" s="106"/>
      <c r="AA43" s="104"/>
      <c r="AB43" s="104"/>
      <c r="AC43" s="104"/>
      <c r="AD43" s="104"/>
      <c r="AE43" s="104"/>
      <c r="AF43" s="104"/>
      <c r="BN43" s="105"/>
      <c r="BO43" s="105"/>
      <c r="BP43" s="105"/>
      <c r="BQ43" s="105"/>
      <c r="BR43" s="105"/>
      <c r="BS43" s="105"/>
    </row>
    <row r="44" spans="1:71" ht="17.25" thickBot="1" x14ac:dyDescent="0.3">
      <c r="A44" s="1068"/>
      <c r="B44" s="718" t="s">
        <v>704</v>
      </c>
      <c r="C44" s="719" t="s">
        <v>705</v>
      </c>
      <c r="D44" s="1374" t="s">
        <v>706</v>
      </c>
      <c r="E44" s="718" t="s">
        <v>704</v>
      </c>
      <c r="F44" s="719" t="s">
        <v>705</v>
      </c>
      <c r="G44" s="720" t="s">
        <v>706</v>
      </c>
      <c r="H44" s="721" t="s">
        <v>707</v>
      </c>
      <c r="I44" s="722" t="s">
        <v>705</v>
      </c>
      <c r="J44" s="723" t="s">
        <v>706</v>
      </c>
      <c r="K44" s="1347" t="s">
        <v>707</v>
      </c>
      <c r="L44" s="1346" t="s">
        <v>705</v>
      </c>
      <c r="M44" s="1348" t="s">
        <v>706</v>
      </c>
      <c r="N44" s="718" t="s">
        <v>707</v>
      </c>
      <c r="O44" s="719" t="s">
        <v>705</v>
      </c>
      <c r="P44" s="720" t="s">
        <v>706</v>
      </c>
      <c r="Q44" s="724" t="s">
        <v>52</v>
      </c>
      <c r="U44" s="106"/>
      <c r="AA44" s="104"/>
      <c r="AB44" s="104"/>
      <c r="AC44" s="104"/>
      <c r="AD44" s="104"/>
      <c r="AE44" s="104"/>
      <c r="AF44" s="104"/>
      <c r="BN44" s="105"/>
      <c r="BO44" s="105"/>
      <c r="BP44" s="105"/>
      <c r="BQ44" s="105"/>
      <c r="BR44" s="105"/>
      <c r="BS44" s="105"/>
    </row>
    <row r="45" spans="1:71" x14ac:dyDescent="0.25">
      <c r="A45" s="284"/>
      <c r="B45" s="923"/>
      <c r="C45" s="923"/>
      <c r="D45" s="1375"/>
      <c r="E45" s="923">
        <v>0</v>
      </c>
      <c r="F45" s="923">
        <v>0</v>
      </c>
      <c r="G45" s="923">
        <v>0</v>
      </c>
      <c r="H45" s="726" t="s">
        <v>510</v>
      </c>
      <c r="I45" s="727" t="s">
        <v>510</v>
      </c>
      <c r="J45" s="728" t="s">
        <v>510</v>
      </c>
      <c r="K45" s="1385"/>
      <c r="L45" s="1386"/>
      <c r="M45" s="919"/>
      <c r="N45" s="725">
        <f>E45*1</f>
        <v>0</v>
      </c>
      <c r="O45" s="729">
        <f>F45*25</f>
        <v>0</v>
      </c>
      <c r="P45" s="730">
        <f>G45*298</f>
        <v>0</v>
      </c>
      <c r="Q45" s="731">
        <f t="shared" ref="Q45:Q56" si="0">SUM(N45:P45)</f>
        <v>0</v>
      </c>
      <c r="U45" s="106"/>
      <c r="AA45" s="716"/>
      <c r="AB45" s="716"/>
      <c r="AC45" s="716"/>
      <c r="AD45" s="198"/>
      <c r="AE45" s="104"/>
      <c r="AF45" s="104"/>
      <c r="BN45" s="105"/>
      <c r="BO45" s="105"/>
      <c r="BP45" s="105"/>
      <c r="BQ45" s="105"/>
      <c r="BR45" s="105"/>
      <c r="BS45" s="105"/>
    </row>
    <row r="46" spans="1:71" x14ac:dyDescent="0.25">
      <c r="A46" s="284"/>
      <c r="B46" s="923"/>
      <c r="C46" s="923"/>
      <c r="D46" s="1375"/>
      <c r="E46" s="923">
        <v>0</v>
      </c>
      <c r="F46" s="923">
        <v>0</v>
      </c>
      <c r="G46" s="923">
        <v>0</v>
      </c>
      <c r="H46" s="726" t="s">
        <v>510</v>
      </c>
      <c r="I46" s="727" t="s">
        <v>510</v>
      </c>
      <c r="J46" s="728" t="s">
        <v>510</v>
      </c>
      <c r="K46" s="1387"/>
      <c r="L46" s="1388"/>
      <c r="M46" s="1389"/>
      <c r="N46" s="725">
        <f>E46*1</f>
        <v>0</v>
      </c>
      <c r="O46" s="729">
        <f>F46*25</f>
        <v>0</v>
      </c>
      <c r="P46" s="730">
        <f>G46*298</f>
        <v>0</v>
      </c>
      <c r="Q46" s="731">
        <f t="shared" si="0"/>
        <v>0</v>
      </c>
      <c r="U46" s="106"/>
      <c r="AA46" s="104"/>
      <c r="AB46" s="104"/>
      <c r="AC46" s="104"/>
      <c r="AD46" s="104"/>
      <c r="AE46" s="104"/>
      <c r="AF46" s="104"/>
      <c r="BN46" s="105"/>
      <c r="BO46" s="105"/>
      <c r="BP46" s="105"/>
      <c r="BQ46" s="105"/>
      <c r="BR46" s="105"/>
      <c r="BS46" s="105"/>
    </row>
    <row r="47" spans="1:71" x14ac:dyDescent="0.25">
      <c r="A47" s="284"/>
      <c r="B47" s="923"/>
      <c r="C47" s="923"/>
      <c r="D47" s="1375"/>
      <c r="E47" s="923">
        <v>0</v>
      </c>
      <c r="F47" s="923">
        <v>0</v>
      </c>
      <c r="G47" s="923">
        <v>0</v>
      </c>
      <c r="H47" s="726" t="s">
        <v>510</v>
      </c>
      <c r="I47" s="727" t="s">
        <v>510</v>
      </c>
      <c r="J47" s="728" t="s">
        <v>510</v>
      </c>
      <c r="K47" s="1387"/>
      <c r="L47" s="1388"/>
      <c r="M47" s="1389"/>
      <c r="N47" s="725">
        <f>E47*1</f>
        <v>0</v>
      </c>
      <c r="O47" s="729">
        <f>F47*25</f>
        <v>0</v>
      </c>
      <c r="P47" s="730">
        <f>G47*298</f>
        <v>0</v>
      </c>
      <c r="Q47" s="731">
        <f t="shared" si="0"/>
        <v>0</v>
      </c>
      <c r="U47" s="106"/>
      <c r="AA47" s="104"/>
      <c r="AB47" s="104"/>
      <c r="AC47" s="104"/>
      <c r="AD47" s="104"/>
      <c r="AE47" s="104"/>
      <c r="AF47" s="104"/>
      <c r="BN47" s="105"/>
      <c r="BO47" s="105"/>
      <c r="BP47" s="105"/>
      <c r="BQ47" s="105"/>
      <c r="BR47" s="105"/>
      <c r="BS47" s="105"/>
    </row>
    <row r="48" spans="1:71" x14ac:dyDescent="0.25">
      <c r="A48" s="284"/>
      <c r="B48" s="923"/>
      <c r="C48" s="923"/>
      <c r="D48" s="1375"/>
      <c r="E48" s="923">
        <v>0</v>
      </c>
      <c r="F48" s="923">
        <v>0</v>
      </c>
      <c r="G48" s="923">
        <v>0</v>
      </c>
      <c r="H48" s="726" t="s">
        <v>510</v>
      </c>
      <c r="I48" s="727" t="s">
        <v>510</v>
      </c>
      <c r="J48" s="728" t="s">
        <v>510</v>
      </c>
      <c r="K48" s="1387"/>
      <c r="L48" s="1388"/>
      <c r="M48" s="1389"/>
      <c r="N48" s="725">
        <f>E48*1</f>
        <v>0</v>
      </c>
      <c r="O48" s="729">
        <f>F48*25</f>
        <v>0</v>
      </c>
      <c r="P48" s="730">
        <f>G48*298</f>
        <v>0</v>
      </c>
      <c r="Q48" s="731">
        <f t="shared" si="0"/>
        <v>0</v>
      </c>
      <c r="U48" s="106"/>
      <c r="AA48" s="104"/>
      <c r="AB48" s="104"/>
      <c r="AC48" s="104"/>
      <c r="AD48" s="104"/>
      <c r="AE48" s="104"/>
      <c r="AF48" s="104"/>
      <c r="BN48" s="105"/>
      <c r="BO48" s="105"/>
      <c r="BP48" s="105"/>
      <c r="BQ48" s="105"/>
      <c r="BR48" s="105"/>
      <c r="BS48" s="105"/>
    </row>
    <row r="49" spans="1:84" x14ac:dyDescent="0.25">
      <c r="A49" s="284"/>
      <c r="B49" s="923"/>
      <c r="C49" s="923"/>
      <c r="D49" s="1375"/>
      <c r="E49" s="923">
        <v>0</v>
      </c>
      <c r="F49" s="923">
        <v>0</v>
      </c>
      <c r="G49" s="923">
        <v>0</v>
      </c>
      <c r="H49" s="726" t="s">
        <v>510</v>
      </c>
      <c r="I49" s="727" t="s">
        <v>510</v>
      </c>
      <c r="J49" s="728" t="s">
        <v>510</v>
      </c>
      <c r="K49" s="1387"/>
      <c r="L49" s="1388"/>
      <c r="M49" s="1389"/>
      <c r="N49" s="725">
        <f>E49*1</f>
        <v>0</v>
      </c>
      <c r="O49" s="729">
        <f>F49*25</f>
        <v>0</v>
      </c>
      <c r="P49" s="730">
        <f>G49*298</f>
        <v>0</v>
      </c>
      <c r="Q49" s="731">
        <f t="shared" si="0"/>
        <v>0</v>
      </c>
      <c r="U49" s="106"/>
      <c r="AA49" s="104"/>
      <c r="AB49" s="104"/>
      <c r="AC49" s="104"/>
      <c r="AD49" s="104"/>
      <c r="AE49" s="104"/>
      <c r="AF49" s="104"/>
      <c r="BN49" s="105"/>
      <c r="BO49" s="105"/>
      <c r="BP49" s="105"/>
      <c r="BQ49" s="105"/>
      <c r="BR49" s="105"/>
      <c r="BS49" s="105"/>
    </row>
    <row r="50" spans="1:84" x14ac:dyDescent="0.25">
      <c r="A50" s="284"/>
      <c r="B50" s="923"/>
      <c r="C50" s="923"/>
      <c r="D50" s="1375"/>
      <c r="E50" s="923">
        <v>0</v>
      </c>
      <c r="F50" s="923">
        <v>0</v>
      </c>
      <c r="G50" s="923">
        <v>0</v>
      </c>
      <c r="H50" s="726" t="s">
        <v>510</v>
      </c>
      <c r="I50" s="727" t="s">
        <v>510</v>
      </c>
      <c r="J50" s="728" t="s">
        <v>510</v>
      </c>
      <c r="K50" s="1387"/>
      <c r="L50" s="1388"/>
      <c r="M50" s="1389"/>
      <c r="N50" s="725">
        <f>E50*1</f>
        <v>0</v>
      </c>
      <c r="O50" s="729">
        <f>F50*25</f>
        <v>0</v>
      </c>
      <c r="P50" s="730">
        <f>G50*298</f>
        <v>0</v>
      </c>
      <c r="Q50" s="731">
        <f t="shared" si="0"/>
        <v>0</v>
      </c>
      <c r="U50" s="106"/>
      <c r="AA50" s="716"/>
      <c r="AB50" s="716"/>
      <c r="AC50" s="716"/>
      <c r="AD50" s="198"/>
      <c r="AE50" s="104"/>
      <c r="AF50" s="104"/>
      <c r="BN50" s="105"/>
      <c r="BO50" s="105"/>
      <c r="BP50" s="105"/>
      <c r="BQ50" s="105"/>
      <c r="BR50" s="105"/>
      <c r="BS50" s="105"/>
    </row>
    <row r="51" spans="1:84" x14ac:dyDescent="0.25">
      <c r="A51" s="284"/>
      <c r="B51" s="923"/>
      <c r="C51" s="923"/>
      <c r="D51" s="1375"/>
      <c r="E51" s="923">
        <v>0</v>
      </c>
      <c r="F51" s="923">
        <v>0</v>
      </c>
      <c r="G51" s="923">
        <v>0</v>
      </c>
      <c r="H51" s="726" t="s">
        <v>510</v>
      </c>
      <c r="I51" s="727" t="s">
        <v>510</v>
      </c>
      <c r="J51" s="728" t="s">
        <v>510</v>
      </c>
      <c r="K51" s="1387"/>
      <c r="L51" s="1388"/>
      <c r="M51" s="1389"/>
      <c r="N51" s="725">
        <f>E51*1</f>
        <v>0</v>
      </c>
      <c r="O51" s="732">
        <f>F51*25</f>
        <v>0</v>
      </c>
      <c r="P51" s="730">
        <f>G51*298</f>
        <v>0</v>
      </c>
      <c r="Q51" s="733">
        <f t="shared" si="0"/>
        <v>0</v>
      </c>
      <c r="U51" s="106"/>
      <c r="Z51" s="716"/>
      <c r="AA51" s="716"/>
      <c r="AB51" s="716"/>
      <c r="AC51" s="198"/>
      <c r="AD51" s="104"/>
      <c r="AE51" s="104"/>
      <c r="AF51" s="104"/>
      <c r="BN51" s="105"/>
      <c r="BO51" s="105"/>
      <c r="BP51" s="105"/>
      <c r="BQ51" s="105"/>
      <c r="BR51" s="105"/>
      <c r="BS51" s="105"/>
    </row>
    <row r="52" spans="1:84" x14ac:dyDescent="0.25">
      <c r="A52" s="284"/>
      <c r="B52" s="923"/>
      <c r="C52" s="923"/>
      <c r="D52" s="1375"/>
      <c r="E52" s="923">
        <v>0</v>
      </c>
      <c r="F52" s="923">
        <v>0</v>
      </c>
      <c r="G52" s="923">
        <v>0</v>
      </c>
      <c r="H52" s="726" t="s">
        <v>510</v>
      </c>
      <c r="I52" s="727" t="s">
        <v>510</v>
      </c>
      <c r="J52" s="728" t="s">
        <v>510</v>
      </c>
      <c r="K52" s="1387"/>
      <c r="L52" s="1388"/>
      <c r="M52" s="1389"/>
      <c r="N52" s="725">
        <f>E52*1</f>
        <v>0</v>
      </c>
      <c r="O52" s="732">
        <f>F52*25</f>
        <v>0</v>
      </c>
      <c r="P52" s="730">
        <f>G52*298</f>
        <v>0</v>
      </c>
      <c r="Q52" s="733">
        <f t="shared" si="0"/>
        <v>0</v>
      </c>
      <c r="U52" s="106"/>
      <c r="Z52" s="716"/>
      <c r="AA52" s="716"/>
      <c r="AB52" s="716"/>
      <c r="AC52" s="198"/>
      <c r="AD52" s="104"/>
      <c r="AE52" s="104"/>
      <c r="AF52" s="104"/>
      <c r="BN52" s="105"/>
      <c r="BO52" s="105"/>
      <c r="BP52" s="105"/>
      <c r="BQ52" s="105"/>
      <c r="BR52" s="105"/>
      <c r="BS52" s="105"/>
    </row>
    <row r="53" spans="1:84" x14ac:dyDescent="0.25">
      <c r="A53" s="284"/>
      <c r="B53" s="923"/>
      <c r="C53" s="923"/>
      <c r="D53" s="1375"/>
      <c r="E53" s="923">
        <v>0</v>
      </c>
      <c r="F53" s="923">
        <v>0</v>
      </c>
      <c r="G53" s="923">
        <v>0</v>
      </c>
      <c r="H53" s="726" t="s">
        <v>510</v>
      </c>
      <c r="I53" s="727" t="s">
        <v>510</v>
      </c>
      <c r="J53" s="728" t="s">
        <v>510</v>
      </c>
      <c r="K53" s="1387"/>
      <c r="L53" s="1388"/>
      <c r="M53" s="1389"/>
      <c r="N53" s="725">
        <f>E53*1</f>
        <v>0</v>
      </c>
      <c r="O53" s="732">
        <f>F53*25</f>
        <v>0</v>
      </c>
      <c r="P53" s="730">
        <f>G53*298</f>
        <v>0</v>
      </c>
      <c r="Q53" s="733">
        <f t="shared" si="0"/>
        <v>0</v>
      </c>
      <c r="U53" s="106"/>
      <c r="Z53" s="716"/>
      <c r="AA53" s="716"/>
      <c r="AB53" s="716"/>
      <c r="AC53" s="198"/>
      <c r="AD53" s="104"/>
      <c r="AE53" s="104"/>
      <c r="AF53" s="104"/>
      <c r="BN53" s="105"/>
      <c r="BO53" s="105"/>
      <c r="BP53" s="105"/>
      <c r="BQ53" s="105"/>
      <c r="BR53" s="105"/>
      <c r="BS53" s="105"/>
    </row>
    <row r="54" spans="1:84" x14ac:dyDescent="0.25">
      <c r="A54" s="284"/>
      <c r="B54" s="923"/>
      <c r="C54" s="923"/>
      <c r="D54" s="1375"/>
      <c r="E54" s="923">
        <v>0</v>
      </c>
      <c r="F54" s="923">
        <v>0</v>
      </c>
      <c r="G54" s="923">
        <v>0</v>
      </c>
      <c r="H54" s="726" t="s">
        <v>510</v>
      </c>
      <c r="I54" s="727" t="s">
        <v>510</v>
      </c>
      <c r="J54" s="728" t="s">
        <v>510</v>
      </c>
      <c r="K54" s="1387"/>
      <c r="L54" s="1388"/>
      <c r="M54" s="1389"/>
      <c r="N54" s="725">
        <f>E54*1</f>
        <v>0</v>
      </c>
      <c r="O54" s="732">
        <f>F54*25</f>
        <v>0</v>
      </c>
      <c r="P54" s="730">
        <f>G54*298</f>
        <v>0</v>
      </c>
      <c r="Q54" s="733">
        <f t="shared" si="0"/>
        <v>0</v>
      </c>
      <c r="U54" s="106"/>
      <c r="Z54" s="716"/>
      <c r="AA54" s="716"/>
      <c r="AB54" s="716"/>
      <c r="AC54" s="198"/>
      <c r="AD54" s="104"/>
      <c r="AE54" s="104"/>
      <c r="AF54" s="104"/>
      <c r="BN54" s="105"/>
      <c r="BO54" s="105"/>
      <c r="BP54" s="105"/>
      <c r="BQ54" s="105"/>
      <c r="BR54" s="105"/>
      <c r="BS54" s="105"/>
    </row>
    <row r="55" spans="1:84" x14ac:dyDescent="0.25">
      <c r="A55" s="284"/>
      <c r="B55" s="923"/>
      <c r="C55" s="923"/>
      <c r="D55" s="1375"/>
      <c r="E55" s="923">
        <v>0</v>
      </c>
      <c r="F55" s="923">
        <v>0</v>
      </c>
      <c r="G55" s="923">
        <v>0</v>
      </c>
      <c r="H55" s="726" t="s">
        <v>510</v>
      </c>
      <c r="I55" s="727" t="s">
        <v>510</v>
      </c>
      <c r="J55" s="728" t="s">
        <v>510</v>
      </c>
      <c r="K55" s="1387"/>
      <c r="L55" s="1388"/>
      <c r="M55" s="1389"/>
      <c r="N55" s="725">
        <f>E55*1</f>
        <v>0</v>
      </c>
      <c r="O55" s="732">
        <f>F55*25</f>
        <v>0</v>
      </c>
      <c r="P55" s="730">
        <f>G55*298</f>
        <v>0</v>
      </c>
      <c r="Q55" s="733">
        <f t="shared" si="0"/>
        <v>0</v>
      </c>
      <c r="U55" s="106"/>
      <c r="Z55" s="716"/>
      <c r="AA55" s="716"/>
      <c r="AB55" s="716"/>
      <c r="AC55" s="198"/>
      <c r="AD55" s="104"/>
      <c r="AE55" s="104"/>
      <c r="AF55" s="104"/>
      <c r="BN55" s="105"/>
      <c r="BO55" s="105"/>
      <c r="BP55" s="105"/>
      <c r="BQ55" s="105"/>
      <c r="BR55" s="105"/>
      <c r="BS55" s="105"/>
      <c r="BT55" s="105"/>
      <c r="BU55" s="105"/>
      <c r="BV55" s="105"/>
      <c r="BW55" s="105"/>
      <c r="BX55" s="105"/>
      <c r="BY55" s="105"/>
      <c r="BZ55" s="105"/>
      <c r="CA55" s="105"/>
      <c r="CB55" s="105"/>
      <c r="CC55" s="105"/>
      <c r="CD55" s="105"/>
      <c r="CE55" s="105"/>
      <c r="CF55" s="105"/>
    </row>
    <row r="56" spans="1:84" ht="17.25" thickBot="1" x14ac:dyDescent="0.3">
      <c r="A56" s="961"/>
      <c r="B56" s="1373"/>
      <c r="C56" s="1373"/>
      <c r="D56" s="1376"/>
      <c r="E56" s="923">
        <v>0</v>
      </c>
      <c r="F56" s="923">
        <v>0</v>
      </c>
      <c r="G56" s="923">
        <v>0</v>
      </c>
      <c r="H56" s="726" t="s">
        <v>510</v>
      </c>
      <c r="I56" s="727" t="s">
        <v>510</v>
      </c>
      <c r="J56" s="728" t="s">
        <v>510</v>
      </c>
      <c r="K56" s="1390"/>
      <c r="L56" s="1391"/>
      <c r="M56" s="922"/>
      <c r="N56" s="734">
        <f>E56*1</f>
        <v>0</v>
      </c>
      <c r="O56" s="735">
        <f>F56*25</f>
        <v>0</v>
      </c>
      <c r="P56" s="730">
        <f>G56*298</f>
        <v>0</v>
      </c>
      <c r="Q56" s="736">
        <f t="shared" si="0"/>
        <v>0</v>
      </c>
      <c r="U56" s="106"/>
      <c r="Z56" s="716"/>
      <c r="AA56" s="716"/>
      <c r="AB56" s="716"/>
      <c r="AC56" s="198"/>
      <c r="AD56" s="104"/>
      <c r="AE56" s="104"/>
      <c r="AF56" s="104"/>
      <c r="BN56" s="105"/>
      <c r="BO56" s="105"/>
      <c r="BP56" s="105"/>
      <c r="BQ56" s="105"/>
      <c r="BR56" s="105"/>
      <c r="BS56" s="105"/>
      <c r="BT56" s="105"/>
      <c r="BU56" s="105"/>
      <c r="BV56" s="105"/>
      <c r="BW56" s="105"/>
      <c r="BX56" s="105"/>
      <c r="BY56" s="105"/>
      <c r="BZ56" s="105"/>
      <c r="CA56" s="105"/>
      <c r="CB56" s="105"/>
      <c r="CC56" s="105"/>
      <c r="CD56" s="105"/>
      <c r="CE56" s="105"/>
      <c r="CF56" s="105"/>
    </row>
    <row r="57" spans="1:84" ht="21.75" thickBot="1" x14ac:dyDescent="0.4">
      <c r="A57" s="737" t="s">
        <v>85</v>
      </c>
      <c r="B57" s="804"/>
      <c r="C57" s="804"/>
      <c r="D57" s="804"/>
      <c r="E57" s="541">
        <f>SUM(E44:E56)</f>
        <v>0</v>
      </c>
      <c r="F57" s="738">
        <f>SUM(F44:F56)</f>
        <v>0</v>
      </c>
      <c r="G57" s="738">
        <f>SUM(G44:G56)</f>
        <v>0</v>
      </c>
      <c r="H57" s="739"/>
      <c r="I57" s="12"/>
      <c r="J57" s="12"/>
      <c r="K57" s="739"/>
      <c r="L57" s="12"/>
      <c r="M57" s="12"/>
      <c r="N57" s="541">
        <f>SUM(N44:N56)</f>
        <v>0</v>
      </c>
      <c r="O57" s="738">
        <f>SUM(O44:O56)</f>
        <v>0</v>
      </c>
      <c r="P57" s="738">
        <f>SUM(P44:P56)</f>
        <v>0</v>
      </c>
      <c r="Q57" s="541">
        <f>SUM(Q44:Q56)</f>
        <v>0</v>
      </c>
      <c r="U57" s="106"/>
      <c r="X57" s="1115" t="s">
        <v>450</v>
      </c>
      <c r="Y57" s="1116"/>
      <c r="Z57" s="1116"/>
      <c r="AA57" s="1116"/>
      <c r="AB57" s="1116"/>
      <c r="AC57" s="1116"/>
      <c r="AD57" s="1117"/>
      <c r="AE57" s="104"/>
      <c r="AF57" s="104"/>
      <c r="BN57" s="105"/>
      <c r="BO57" s="105"/>
      <c r="BP57" s="105"/>
      <c r="BQ57" s="105"/>
      <c r="BR57" s="105"/>
      <c r="BS57" s="105"/>
      <c r="BT57" s="105"/>
      <c r="BU57" s="105"/>
      <c r="BV57" s="105"/>
      <c r="BW57" s="105"/>
      <c r="BX57" s="105"/>
      <c r="BY57" s="105"/>
      <c r="BZ57" s="105"/>
      <c r="CA57" s="105"/>
      <c r="CB57" s="105"/>
      <c r="CC57" s="105"/>
      <c r="CD57" s="105"/>
      <c r="CE57" s="105"/>
      <c r="CF57" s="105"/>
    </row>
    <row r="58" spans="1:84" x14ac:dyDescent="0.25">
      <c r="A58" s="10"/>
      <c r="B58" s="10"/>
      <c r="C58" s="12"/>
      <c r="D58" s="12"/>
      <c r="E58" s="12"/>
      <c r="F58" s="12"/>
      <c r="G58" s="12"/>
      <c r="H58" s="12"/>
      <c r="I58" s="12"/>
      <c r="J58" s="12"/>
      <c r="K58" s="12"/>
      <c r="O58" s="106"/>
      <c r="U58" s="1118" t="s">
        <v>242</v>
      </c>
      <c r="V58" s="1119"/>
      <c r="W58" s="1120"/>
      <c r="X58" s="713">
        <f>SUM(X88,X114,X141,X166,Q57)-X59</f>
        <v>0</v>
      </c>
      <c r="BN58" s="105"/>
      <c r="BO58" s="105"/>
      <c r="BP58" s="105"/>
      <c r="BQ58" s="105"/>
      <c r="BR58" s="105"/>
      <c r="BS58" s="105"/>
      <c r="BT58" s="105"/>
      <c r="BU58" s="105"/>
      <c r="BV58" s="105"/>
      <c r="BW58" s="105"/>
      <c r="BX58" s="105"/>
      <c r="BY58" s="105"/>
      <c r="BZ58" s="105"/>
    </row>
    <row r="59" spans="1:84" ht="17.25" thickBot="1" x14ac:dyDescent="0.3">
      <c r="A59" s="1060" t="s">
        <v>728</v>
      </c>
      <c r="B59" s="1060"/>
      <c r="C59" s="1060"/>
      <c r="D59" s="1060"/>
      <c r="E59" s="1060"/>
      <c r="F59" s="1060"/>
      <c r="G59" s="1060"/>
      <c r="H59" s="1060"/>
      <c r="O59" s="106"/>
      <c r="U59" s="1112" t="s">
        <v>225</v>
      </c>
      <c r="V59" s="1113"/>
      <c r="W59" s="1114"/>
      <c r="X59" s="192">
        <f>SUM(T88,T114,T141,U166)</f>
        <v>0</v>
      </c>
      <c r="BN59" s="105"/>
      <c r="BO59" s="105"/>
      <c r="BP59" s="105"/>
      <c r="BQ59" s="105"/>
      <c r="BR59" s="105"/>
      <c r="BS59" s="105"/>
      <c r="BT59" s="105"/>
      <c r="BU59" s="105"/>
      <c r="BV59" s="105"/>
      <c r="BW59" s="105"/>
      <c r="BX59" s="105"/>
      <c r="BY59" s="105"/>
      <c r="BZ59" s="105"/>
    </row>
    <row r="60" spans="1:84" ht="21" customHeight="1" thickBot="1" x14ac:dyDescent="0.3">
      <c r="O60" s="106"/>
      <c r="U60" s="1109" t="s">
        <v>85</v>
      </c>
      <c r="V60" s="1110"/>
      <c r="W60" s="1111"/>
      <c r="X60" s="197">
        <f>SUM(X58:X59)</f>
        <v>0</v>
      </c>
      <c r="BN60" s="105"/>
      <c r="BO60" s="105"/>
      <c r="BP60" s="105"/>
      <c r="BQ60" s="105"/>
      <c r="BR60" s="105"/>
      <c r="BS60" s="105"/>
      <c r="BT60" s="105"/>
      <c r="BU60" s="105"/>
      <c r="BV60" s="105"/>
      <c r="BW60" s="105"/>
      <c r="BX60" s="105"/>
      <c r="BY60" s="105"/>
      <c r="BZ60" s="105"/>
    </row>
    <row r="61" spans="1:84" ht="36.75" customHeight="1" thickBot="1" x14ac:dyDescent="0.3">
      <c r="A61" s="1075" t="s">
        <v>512</v>
      </c>
      <c r="B61" s="1076"/>
      <c r="C61" s="447"/>
      <c r="D61" s="447"/>
      <c r="E61" s="447"/>
      <c r="F61" s="740"/>
      <c r="G61" s="740"/>
      <c r="H61" s="740"/>
      <c r="I61" s="740"/>
      <c r="J61" s="740"/>
      <c r="K61" s="740"/>
      <c r="L61" s="740"/>
      <c r="M61" s="740"/>
      <c r="N61" s="740"/>
      <c r="O61" s="740"/>
      <c r="P61" s="12"/>
      <c r="Q61" s="12"/>
      <c r="R61" s="12"/>
      <c r="S61" s="12"/>
      <c r="T61" s="12"/>
      <c r="U61" s="12"/>
      <c r="V61" s="12"/>
      <c r="W61" s="12"/>
      <c r="X61" s="12"/>
      <c r="Y61" s="12"/>
      <c r="Z61" s="12"/>
      <c r="AA61" s="10"/>
      <c r="AB61" s="10"/>
      <c r="AC61" s="10"/>
      <c r="AD61" s="10"/>
      <c r="AE61" s="10"/>
      <c r="BN61" s="105"/>
      <c r="BO61" s="105"/>
      <c r="BP61" s="105"/>
      <c r="BQ61" s="105"/>
      <c r="BR61" s="105"/>
      <c r="BS61" s="105"/>
      <c r="BT61" s="105"/>
      <c r="BU61" s="105"/>
      <c r="BV61" s="105"/>
      <c r="BW61" s="105"/>
      <c r="BX61" s="105"/>
      <c r="BY61" s="105"/>
      <c r="BZ61" s="105"/>
    </row>
    <row r="62" spans="1:84" s="116" customFormat="1" ht="17.25" thickBot="1" x14ac:dyDescent="0.3">
      <c r="A62" s="1073" t="s">
        <v>447</v>
      </c>
      <c r="B62" s="1069"/>
      <c r="C62" s="1069"/>
      <c r="D62" s="1069"/>
      <c r="E62" s="1069"/>
      <c r="F62" s="1069"/>
      <c r="G62" s="1070"/>
      <c r="H62" s="1073" t="s">
        <v>448</v>
      </c>
      <c r="I62" s="1069"/>
      <c r="J62" s="1070"/>
      <c r="K62" s="1069" t="s">
        <v>449</v>
      </c>
      <c r="L62" s="1070"/>
      <c r="M62" s="741"/>
      <c r="N62" s="741"/>
      <c r="O62" s="741"/>
      <c r="P62" s="742"/>
      <c r="Q62" s="1089" t="s">
        <v>71</v>
      </c>
      <c r="R62" s="1090"/>
      <c r="S62" s="1090"/>
      <c r="T62" s="1091"/>
      <c r="U62" s="1092" t="s">
        <v>50</v>
      </c>
      <c r="V62" s="1093"/>
      <c r="W62" s="1093"/>
      <c r="X62" s="1094"/>
      <c r="Y62" s="10"/>
      <c r="Z62" s="10"/>
      <c r="AA62" s="10"/>
      <c r="AB62" s="10"/>
      <c r="AC62" s="10"/>
      <c r="AD62" s="10"/>
      <c r="AE62" s="10"/>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row>
    <row r="63" spans="1:84" ht="99.75" customHeight="1" thickBot="1" x14ac:dyDescent="0.3">
      <c r="A63" s="743" t="s">
        <v>9</v>
      </c>
      <c r="B63" s="744" t="s">
        <v>5</v>
      </c>
      <c r="C63" s="745" t="s">
        <v>6</v>
      </c>
      <c r="D63" s="746" t="s">
        <v>537</v>
      </c>
      <c r="E63" s="747" t="s">
        <v>538</v>
      </c>
      <c r="F63" s="748" t="s">
        <v>221</v>
      </c>
      <c r="G63" s="746" t="s">
        <v>539</v>
      </c>
      <c r="H63" s="721" t="s">
        <v>707</v>
      </c>
      <c r="I63" s="722" t="s">
        <v>705</v>
      </c>
      <c r="J63" s="723" t="s">
        <v>706</v>
      </c>
      <c r="K63" s="749" t="s">
        <v>708</v>
      </c>
      <c r="L63" s="750" t="s">
        <v>709</v>
      </c>
      <c r="M63" s="447"/>
      <c r="N63" s="447"/>
      <c r="O63" s="447"/>
      <c r="P63" s="12"/>
      <c r="Q63" s="751" t="s">
        <v>707</v>
      </c>
      <c r="R63" s="752" t="s">
        <v>705</v>
      </c>
      <c r="S63" s="753" t="s">
        <v>706</v>
      </c>
      <c r="T63" s="754" t="s">
        <v>710</v>
      </c>
      <c r="U63" s="751" t="s">
        <v>707</v>
      </c>
      <c r="V63" s="752" t="s">
        <v>705</v>
      </c>
      <c r="W63" s="755" t="s">
        <v>706</v>
      </c>
      <c r="X63" s="756" t="s">
        <v>52</v>
      </c>
      <c r="Y63" s="12"/>
      <c r="Z63" s="12"/>
      <c r="AA63" s="10"/>
      <c r="AB63" s="10"/>
      <c r="AC63" s="10"/>
      <c r="AD63" s="10"/>
      <c r="AE63" s="10"/>
      <c r="BN63" s="105"/>
      <c r="BO63" s="105"/>
      <c r="BP63" s="105"/>
      <c r="BQ63" s="105"/>
      <c r="BR63" s="105"/>
      <c r="BS63" s="105"/>
      <c r="BT63" s="105"/>
      <c r="BU63" s="105"/>
      <c r="BV63" s="105"/>
      <c r="BW63" s="105"/>
      <c r="BX63" s="105"/>
      <c r="BY63" s="105"/>
      <c r="BZ63" s="105"/>
    </row>
    <row r="64" spans="1:84" x14ac:dyDescent="0.25">
      <c r="A64" s="284"/>
      <c r="B64" s="273"/>
      <c r="C64" s="273"/>
      <c r="D64" s="612"/>
      <c r="E64" s="445"/>
      <c r="F64" s="599"/>
      <c r="G64" s="757"/>
      <c r="H64" s="726" t="s">
        <v>108</v>
      </c>
      <c r="I64" s="727" t="s">
        <v>210</v>
      </c>
      <c r="J64" s="728" t="s">
        <v>210</v>
      </c>
      <c r="K64" s="758"/>
      <c r="L64" s="759"/>
      <c r="M64" s="447"/>
      <c r="N64" s="447"/>
      <c r="O64" s="447"/>
      <c r="P64" s="12"/>
      <c r="Q64" s="725">
        <f>G64*3.664*E64</f>
        <v>0</v>
      </c>
      <c r="R64" s="729">
        <f>E64*D64*K64*0.000001</f>
        <v>0</v>
      </c>
      <c r="S64" s="760">
        <f>E64*D64*L64*0.000001</f>
        <v>0</v>
      </c>
      <c r="T64" s="730">
        <f t="shared" ref="T64:T87" si="1">F64*Q64</f>
        <v>0</v>
      </c>
      <c r="U64" s="725">
        <f>Q64*1</f>
        <v>0</v>
      </c>
      <c r="V64" s="729">
        <f>R64*25</f>
        <v>0</v>
      </c>
      <c r="W64" s="730">
        <f>S64*298</f>
        <v>0</v>
      </c>
      <c r="X64" s="761">
        <f t="shared" ref="X64:X74" si="2">SUM(U64:W64)</f>
        <v>0</v>
      </c>
      <c r="Y64" s="12"/>
      <c r="Z64" s="12"/>
      <c r="AA64" s="10"/>
      <c r="AB64" s="10"/>
      <c r="AC64" s="10"/>
      <c r="AD64" s="10"/>
      <c r="AE64" s="10"/>
      <c r="BN64" s="105"/>
      <c r="BO64" s="105"/>
      <c r="BP64" s="105"/>
      <c r="BQ64" s="105"/>
      <c r="BR64" s="105"/>
      <c r="BS64" s="105"/>
      <c r="BT64" s="105"/>
      <c r="BU64" s="105"/>
      <c r="BV64" s="105"/>
      <c r="BW64" s="105"/>
      <c r="BX64" s="105"/>
      <c r="BY64" s="105"/>
      <c r="BZ64" s="105"/>
    </row>
    <row r="65" spans="1:78" x14ac:dyDescent="0.25">
      <c r="A65" s="284"/>
      <c r="B65" s="273"/>
      <c r="C65" s="273"/>
      <c r="D65" s="612"/>
      <c r="E65" s="445"/>
      <c r="F65" s="599"/>
      <c r="G65" s="757"/>
      <c r="H65" s="726" t="s">
        <v>510</v>
      </c>
      <c r="I65" s="727" t="s">
        <v>510</v>
      </c>
      <c r="J65" s="728" t="s">
        <v>510</v>
      </c>
      <c r="K65" s="758"/>
      <c r="L65" s="759"/>
      <c r="M65" s="447"/>
      <c r="N65" s="447"/>
      <c r="O65" s="447"/>
      <c r="P65" s="12"/>
      <c r="Q65" s="762">
        <f t="shared" ref="Q65:Q87" si="3">G65*3.664*E65</f>
        <v>0</v>
      </c>
      <c r="R65" s="729">
        <f t="shared" ref="R65:R87" si="4">E65*D65*K65*0.000001</f>
        <v>0</v>
      </c>
      <c r="S65" s="760">
        <f t="shared" ref="S65:S87" si="5">E65*D65*L65*0.000001</f>
        <v>0</v>
      </c>
      <c r="T65" s="763">
        <f t="shared" si="1"/>
        <v>0</v>
      </c>
      <c r="U65" s="762">
        <f t="shared" ref="U65:U87" si="6">Q65*1</f>
        <v>0</v>
      </c>
      <c r="V65" s="732">
        <f t="shared" ref="V65:V87" si="7">R65*25</f>
        <v>0</v>
      </c>
      <c r="W65" s="730">
        <f t="shared" ref="W65:W84" si="8">S65*298</f>
        <v>0</v>
      </c>
      <c r="X65" s="761">
        <f t="shared" si="2"/>
        <v>0</v>
      </c>
      <c r="Y65" s="12"/>
      <c r="Z65" s="12"/>
      <c r="AA65" s="10"/>
      <c r="AB65" s="10"/>
      <c r="AC65" s="10"/>
      <c r="AD65" s="10"/>
      <c r="AE65" s="10"/>
      <c r="BN65" s="105"/>
      <c r="BO65" s="105"/>
      <c r="BP65" s="105"/>
      <c r="BQ65" s="105"/>
      <c r="BR65" s="105"/>
      <c r="BS65" s="105"/>
      <c r="BT65" s="105"/>
      <c r="BU65" s="105"/>
      <c r="BV65" s="105"/>
      <c r="BW65" s="105"/>
      <c r="BX65" s="105"/>
      <c r="BY65" s="105"/>
      <c r="BZ65" s="105"/>
    </row>
    <row r="66" spans="1:78" x14ac:dyDescent="0.25">
      <c r="A66" s="284"/>
      <c r="B66" s="273"/>
      <c r="C66" s="273"/>
      <c r="D66" s="612"/>
      <c r="E66" s="445"/>
      <c r="F66" s="599"/>
      <c r="G66" s="757"/>
      <c r="H66" s="726" t="s">
        <v>510</v>
      </c>
      <c r="I66" s="727" t="s">
        <v>510</v>
      </c>
      <c r="J66" s="728" t="s">
        <v>510</v>
      </c>
      <c r="K66" s="758"/>
      <c r="L66" s="759"/>
      <c r="M66" s="447"/>
      <c r="N66" s="447"/>
      <c r="O66" s="447"/>
      <c r="P66" s="12"/>
      <c r="Q66" s="762">
        <f t="shared" si="3"/>
        <v>0</v>
      </c>
      <c r="R66" s="729">
        <f t="shared" si="4"/>
        <v>0</v>
      </c>
      <c r="S66" s="760">
        <f t="shared" si="5"/>
        <v>0</v>
      </c>
      <c r="T66" s="763">
        <f t="shared" si="1"/>
        <v>0</v>
      </c>
      <c r="U66" s="762">
        <f t="shared" si="6"/>
        <v>0</v>
      </c>
      <c r="V66" s="732">
        <f t="shared" si="7"/>
        <v>0</v>
      </c>
      <c r="W66" s="730">
        <f t="shared" si="8"/>
        <v>0</v>
      </c>
      <c r="X66" s="761">
        <f t="shared" si="2"/>
        <v>0</v>
      </c>
      <c r="Y66" s="12"/>
      <c r="Z66" s="12"/>
      <c r="AA66" s="10"/>
      <c r="AB66" s="10"/>
      <c r="AC66" s="10"/>
      <c r="AD66" s="10"/>
      <c r="AE66" s="10"/>
      <c r="BN66" s="105"/>
      <c r="BO66" s="105"/>
      <c r="BP66" s="105"/>
      <c r="BQ66" s="105"/>
      <c r="BR66" s="105"/>
      <c r="BS66" s="105"/>
      <c r="BT66" s="105"/>
      <c r="BU66" s="105"/>
      <c r="BV66" s="105"/>
      <c r="BW66" s="105"/>
      <c r="BX66" s="105"/>
      <c r="BY66" s="105"/>
      <c r="BZ66" s="105"/>
    </row>
    <row r="67" spans="1:78" x14ac:dyDescent="0.25">
      <c r="A67" s="284"/>
      <c r="B67" s="273"/>
      <c r="C67" s="273"/>
      <c r="D67" s="612"/>
      <c r="E67" s="445"/>
      <c r="F67" s="599"/>
      <c r="G67" s="757"/>
      <c r="H67" s="726" t="s">
        <v>510</v>
      </c>
      <c r="I67" s="727" t="s">
        <v>510</v>
      </c>
      <c r="J67" s="728" t="s">
        <v>510</v>
      </c>
      <c r="K67" s="758"/>
      <c r="L67" s="759"/>
      <c r="M67" s="447"/>
      <c r="N67" s="447"/>
      <c r="O67" s="447"/>
      <c r="P67" s="12"/>
      <c r="Q67" s="762">
        <f t="shared" si="3"/>
        <v>0</v>
      </c>
      <c r="R67" s="729">
        <f t="shared" si="4"/>
        <v>0</v>
      </c>
      <c r="S67" s="760">
        <f t="shared" si="5"/>
        <v>0</v>
      </c>
      <c r="T67" s="763">
        <f t="shared" si="1"/>
        <v>0</v>
      </c>
      <c r="U67" s="762">
        <f t="shared" si="6"/>
        <v>0</v>
      </c>
      <c r="V67" s="732">
        <f t="shared" si="7"/>
        <v>0</v>
      </c>
      <c r="W67" s="730">
        <f t="shared" si="8"/>
        <v>0</v>
      </c>
      <c r="X67" s="761">
        <f t="shared" si="2"/>
        <v>0</v>
      </c>
      <c r="Y67" s="12"/>
      <c r="Z67" s="12"/>
      <c r="AA67" s="10"/>
      <c r="AB67" s="10"/>
      <c r="AC67" s="10"/>
      <c r="AD67" s="10"/>
      <c r="AE67" s="10"/>
      <c r="BN67" s="105"/>
      <c r="BO67" s="105"/>
      <c r="BP67" s="105"/>
      <c r="BQ67" s="105"/>
      <c r="BR67" s="105"/>
      <c r="BS67" s="105"/>
      <c r="BT67" s="105"/>
      <c r="BU67" s="105"/>
      <c r="BV67" s="105"/>
      <c r="BW67" s="105"/>
      <c r="BX67" s="105"/>
      <c r="BY67" s="105"/>
      <c r="BZ67" s="105"/>
    </row>
    <row r="68" spans="1:78" x14ac:dyDescent="0.25">
      <c r="A68" s="284"/>
      <c r="B68" s="273"/>
      <c r="C68" s="273"/>
      <c r="D68" s="612"/>
      <c r="E68" s="445"/>
      <c r="F68" s="599"/>
      <c r="G68" s="757"/>
      <c r="H68" s="726" t="s">
        <v>510</v>
      </c>
      <c r="I68" s="727" t="s">
        <v>510</v>
      </c>
      <c r="J68" s="728" t="s">
        <v>510</v>
      </c>
      <c r="K68" s="758"/>
      <c r="L68" s="759"/>
      <c r="M68" s="447"/>
      <c r="N68" s="447"/>
      <c r="O68" s="447"/>
      <c r="P68" s="12"/>
      <c r="Q68" s="762">
        <f t="shared" si="3"/>
        <v>0</v>
      </c>
      <c r="R68" s="729">
        <f t="shared" si="4"/>
        <v>0</v>
      </c>
      <c r="S68" s="760">
        <f t="shared" si="5"/>
        <v>0</v>
      </c>
      <c r="T68" s="763">
        <f t="shared" si="1"/>
        <v>0</v>
      </c>
      <c r="U68" s="762">
        <f t="shared" si="6"/>
        <v>0</v>
      </c>
      <c r="V68" s="732">
        <f t="shared" si="7"/>
        <v>0</v>
      </c>
      <c r="W68" s="730">
        <f t="shared" si="8"/>
        <v>0</v>
      </c>
      <c r="X68" s="761">
        <f t="shared" si="2"/>
        <v>0</v>
      </c>
      <c r="Y68" s="12"/>
      <c r="Z68" s="12"/>
      <c r="AA68" s="10"/>
      <c r="AB68" s="10"/>
      <c r="AC68" s="10"/>
      <c r="AD68" s="10"/>
      <c r="AE68" s="10"/>
      <c r="BN68" s="105"/>
      <c r="BO68" s="105"/>
      <c r="BP68" s="105"/>
      <c r="BQ68" s="105"/>
      <c r="BR68" s="105"/>
      <c r="BS68" s="105"/>
      <c r="BT68" s="105"/>
      <c r="BU68" s="105"/>
      <c r="BV68" s="105"/>
      <c r="BW68" s="105"/>
      <c r="BX68" s="105"/>
      <c r="BY68" s="105"/>
      <c r="BZ68" s="105"/>
    </row>
    <row r="69" spans="1:78" x14ac:dyDescent="0.25">
      <c r="A69" s="284"/>
      <c r="B69" s="273"/>
      <c r="C69" s="273"/>
      <c r="D69" s="612"/>
      <c r="E69" s="445"/>
      <c r="F69" s="599"/>
      <c r="G69" s="757"/>
      <c r="H69" s="726" t="s">
        <v>510</v>
      </c>
      <c r="I69" s="727" t="s">
        <v>510</v>
      </c>
      <c r="J69" s="728" t="s">
        <v>510</v>
      </c>
      <c r="K69" s="758"/>
      <c r="L69" s="759"/>
      <c r="M69" s="447"/>
      <c r="N69" s="447"/>
      <c r="O69" s="447"/>
      <c r="P69" s="12"/>
      <c r="Q69" s="762">
        <f t="shared" si="3"/>
        <v>0</v>
      </c>
      <c r="R69" s="729">
        <f t="shared" si="4"/>
        <v>0</v>
      </c>
      <c r="S69" s="760">
        <f t="shared" si="5"/>
        <v>0</v>
      </c>
      <c r="T69" s="763">
        <f t="shared" si="1"/>
        <v>0</v>
      </c>
      <c r="U69" s="762">
        <f t="shared" si="6"/>
        <v>0</v>
      </c>
      <c r="V69" s="732">
        <f t="shared" si="7"/>
        <v>0</v>
      </c>
      <c r="W69" s="730">
        <f t="shared" si="8"/>
        <v>0</v>
      </c>
      <c r="X69" s="761">
        <f t="shared" si="2"/>
        <v>0</v>
      </c>
      <c r="Y69" s="12"/>
      <c r="Z69" s="12"/>
      <c r="AA69" s="10"/>
      <c r="AB69" s="10"/>
      <c r="AC69" s="10"/>
      <c r="AD69" s="10"/>
      <c r="AE69" s="10"/>
      <c r="BN69" s="105"/>
      <c r="BO69" s="105"/>
      <c r="BP69" s="105"/>
      <c r="BQ69" s="105"/>
      <c r="BR69" s="105"/>
      <c r="BS69" s="105"/>
      <c r="BT69" s="105"/>
      <c r="BU69" s="105"/>
      <c r="BV69" s="105"/>
      <c r="BW69" s="105"/>
      <c r="BX69" s="105"/>
      <c r="BY69" s="105"/>
      <c r="BZ69" s="105"/>
    </row>
    <row r="70" spans="1:78" x14ac:dyDescent="0.25">
      <c r="A70" s="284"/>
      <c r="B70" s="273"/>
      <c r="C70" s="273"/>
      <c r="D70" s="612"/>
      <c r="E70" s="445"/>
      <c r="F70" s="599"/>
      <c r="G70" s="757"/>
      <c r="H70" s="726" t="s">
        <v>510</v>
      </c>
      <c r="I70" s="727" t="s">
        <v>510</v>
      </c>
      <c r="J70" s="728" t="s">
        <v>510</v>
      </c>
      <c r="K70" s="758"/>
      <c r="L70" s="759"/>
      <c r="M70" s="447"/>
      <c r="N70" s="447"/>
      <c r="O70" s="447"/>
      <c r="P70" s="12"/>
      <c r="Q70" s="762">
        <f t="shared" si="3"/>
        <v>0</v>
      </c>
      <c r="R70" s="729">
        <f t="shared" si="4"/>
        <v>0</v>
      </c>
      <c r="S70" s="760">
        <f t="shared" si="5"/>
        <v>0</v>
      </c>
      <c r="T70" s="763">
        <f t="shared" si="1"/>
        <v>0</v>
      </c>
      <c r="U70" s="762">
        <f t="shared" si="6"/>
        <v>0</v>
      </c>
      <c r="V70" s="732">
        <f t="shared" si="7"/>
        <v>0</v>
      </c>
      <c r="W70" s="730">
        <f t="shared" si="8"/>
        <v>0</v>
      </c>
      <c r="X70" s="761">
        <f t="shared" si="2"/>
        <v>0</v>
      </c>
      <c r="Y70" s="12"/>
      <c r="Z70" s="12"/>
      <c r="AA70" s="10"/>
      <c r="AB70" s="10"/>
      <c r="AC70" s="10"/>
      <c r="AD70" s="10"/>
      <c r="AE70" s="10"/>
      <c r="BN70" s="105"/>
      <c r="BO70" s="105"/>
      <c r="BP70" s="105"/>
      <c r="BQ70" s="105"/>
      <c r="BR70" s="105"/>
      <c r="BS70" s="105"/>
      <c r="BT70" s="105"/>
      <c r="BU70" s="105"/>
      <c r="BV70" s="105"/>
      <c r="BW70" s="105"/>
      <c r="BX70" s="105"/>
      <c r="BY70" s="105"/>
      <c r="BZ70" s="105"/>
    </row>
    <row r="71" spans="1:78" x14ac:dyDescent="0.25">
      <c r="A71" s="284"/>
      <c r="B71" s="273"/>
      <c r="C71" s="273"/>
      <c r="D71" s="612"/>
      <c r="E71" s="445"/>
      <c r="F71" s="599"/>
      <c r="G71" s="757"/>
      <c r="H71" s="726" t="s">
        <v>510</v>
      </c>
      <c r="I71" s="727" t="s">
        <v>510</v>
      </c>
      <c r="J71" s="728" t="s">
        <v>510</v>
      </c>
      <c r="K71" s="758"/>
      <c r="L71" s="759"/>
      <c r="M71" s="447"/>
      <c r="N71" s="447"/>
      <c r="O71" s="447"/>
      <c r="P71" s="12"/>
      <c r="Q71" s="762">
        <f t="shared" si="3"/>
        <v>0</v>
      </c>
      <c r="R71" s="729">
        <f t="shared" si="4"/>
        <v>0</v>
      </c>
      <c r="S71" s="760">
        <f t="shared" si="5"/>
        <v>0</v>
      </c>
      <c r="T71" s="763">
        <f t="shared" si="1"/>
        <v>0</v>
      </c>
      <c r="U71" s="762">
        <f t="shared" si="6"/>
        <v>0</v>
      </c>
      <c r="V71" s="732">
        <f t="shared" si="7"/>
        <v>0</v>
      </c>
      <c r="W71" s="730">
        <f t="shared" si="8"/>
        <v>0</v>
      </c>
      <c r="X71" s="761">
        <f t="shared" si="2"/>
        <v>0</v>
      </c>
      <c r="Y71" s="12"/>
      <c r="Z71" s="12"/>
      <c r="AA71" s="10"/>
      <c r="AB71" s="10"/>
      <c r="AC71" s="10"/>
      <c r="AD71" s="10"/>
      <c r="AE71" s="10"/>
      <c r="BN71" s="105"/>
      <c r="BO71" s="105"/>
      <c r="BP71" s="105"/>
      <c r="BQ71" s="105"/>
      <c r="BR71" s="105"/>
      <c r="BS71" s="105"/>
      <c r="BT71" s="105"/>
      <c r="BU71" s="105"/>
      <c r="BV71" s="105"/>
      <c r="BW71" s="105"/>
      <c r="BX71" s="105"/>
      <c r="BY71" s="105"/>
      <c r="BZ71" s="105"/>
    </row>
    <row r="72" spans="1:78" x14ac:dyDescent="0.25">
      <c r="A72" s="284"/>
      <c r="B72" s="273"/>
      <c r="C72" s="273"/>
      <c r="D72" s="612"/>
      <c r="E72" s="445"/>
      <c r="F72" s="599"/>
      <c r="G72" s="757"/>
      <c r="H72" s="726" t="s">
        <v>510</v>
      </c>
      <c r="I72" s="727" t="s">
        <v>510</v>
      </c>
      <c r="J72" s="728" t="s">
        <v>510</v>
      </c>
      <c r="K72" s="758"/>
      <c r="L72" s="759"/>
      <c r="M72" s="447"/>
      <c r="N72" s="447"/>
      <c r="O72" s="447"/>
      <c r="P72" s="12"/>
      <c r="Q72" s="762">
        <f t="shared" si="3"/>
        <v>0</v>
      </c>
      <c r="R72" s="729">
        <f t="shared" si="4"/>
        <v>0</v>
      </c>
      <c r="S72" s="760">
        <f t="shared" si="5"/>
        <v>0</v>
      </c>
      <c r="T72" s="763">
        <f t="shared" si="1"/>
        <v>0</v>
      </c>
      <c r="U72" s="762">
        <f t="shared" si="6"/>
        <v>0</v>
      </c>
      <c r="V72" s="732">
        <f t="shared" si="7"/>
        <v>0</v>
      </c>
      <c r="W72" s="730">
        <f t="shared" si="8"/>
        <v>0</v>
      </c>
      <c r="X72" s="761">
        <f t="shared" si="2"/>
        <v>0</v>
      </c>
      <c r="Y72" s="12"/>
      <c r="Z72" s="12"/>
      <c r="AA72" s="10"/>
      <c r="AB72" s="10"/>
      <c r="AC72" s="10"/>
      <c r="AD72" s="10"/>
      <c r="AE72" s="10"/>
      <c r="BN72" s="105"/>
      <c r="BO72" s="105"/>
      <c r="BP72" s="105"/>
      <c r="BQ72" s="105"/>
      <c r="BR72" s="105"/>
      <c r="BS72" s="105"/>
      <c r="BT72" s="105"/>
      <c r="BU72" s="105"/>
      <c r="BV72" s="105"/>
      <c r="BW72" s="105"/>
      <c r="BX72" s="105"/>
      <c r="BY72" s="105"/>
      <c r="BZ72" s="105"/>
    </row>
    <row r="73" spans="1:78" x14ac:dyDescent="0.25">
      <c r="A73" s="284"/>
      <c r="B73" s="273"/>
      <c r="C73" s="273"/>
      <c r="D73" s="612"/>
      <c r="E73" s="445"/>
      <c r="F73" s="599"/>
      <c r="G73" s="757"/>
      <c r="H73" s="726" t="s">
        <v>510</v>
      </c>
      <c r="I73" s="727" t="s">
        <v>510</v>
      </c>
      <c r="J73" s="728" t="s">
        <v>510</v>
      </c>
      <c r="K73" s="758"/>
      <c r="L73" s="759"/>
      <c r="M73" s="447"/>
      <c r="N73" s="447"/>
      <c r="O73" s="447"/>
      <c r="P73" s="12"/>
      <c r="Q73" s="762">
        <f t="shared" si="3"/>
        <v>0</v>
      </c>
      <c r="R73" s="729">
        <f t="shared" si="4"/>
        <v>0</v>
      </c>
      <c r="S73" s="760">
        <f t="shared" si="5"/>
        <v>0</v>
      </c>
      <c r="T73" s="763">
        <f t="shared" si="1"/>
        <v>0</v>
      </c>
      <c r="U73" s="762">
        <f t="shared" si="6"/>
        <v>0</v>
      </c>
      <c r="V73" s="732">
        <f t="shared" si="7"/>
        <v>0</v>
      </c>
      <c r="W73" s="730">
        <f t="shared" si="8"/>
        <v>0</v>
      </c>
      <c r="X73" s="761">
        <f t="shared" si="2"/>
        <v>0</v>
      </c>
      <c r="Y73" s="12"/>
      <c r="Z73" s="12"/>
      <c r="AA73" s="10"/>
      <c r="AB73" s="10"/>
      <c r="AC73" s="10"/>
      <c r="AD73" s="10"/>
      <c r="AE73" s="10"/>
      <c r="BN73" s="105"/>
      <c r="BO73" s="105"/>
      <c r="BP73" s="105"/>
      <c r="BQ73" s="105"/>
      <c r="BR73" s="105"/>
      <c r="BS73" s="105"/>
      <c r="BT73" s="105"/>
      <c r="BU73" s="105"/>
      <c r="BV73" s="105"/>
      <c r="BW73" s="105"/>
      <c r="BX73" s="105"/>
      <c r="BY73" s="105"/>
      <c r="BZ73" s="105"/>
    </row>
    <row r="74" spans="1:78" x14ac:dyDescent="0.25">
      <c r="A74" s="764"/>
      <c r="B74" s="442"/>
      <c r="C74" s="765"/>
      <c r="D74" s="766"/>
      <c r="E74" s="443"/>
      <c r="F74" s="767"/>
      <c r="G74" s="768"/>
      <c r="H74" s="726" t="s">
        <v>510</v>
      </c>
      <c r="I74" s="727" t="s">
        <v>510</v>
      </c>
      <c r="J74" s="728" t="s">
        <v>510</v>
      </c>
      <c r="K74" s="769"/>
      <c r="L74" s="770"/>
      <c r="M74" s="447"/>
      <c r="N74" s="447"/>
      <c r="O74" s="447"/>
      <c r="P74" s="12"/>
      <c r="Q74" s="762">
        <f t="shared" si="3"/>
        <v>0</v>
      </c>
      <c r="R74" s="729">
        <f t="shared" si="4"/>
        <v>0</v>
      </c>
      <c r="S74" s="760">
        <f t="shared" si="5"/>
        <v>0</v>
      </c>
      <c r="T74" s="763">
        <f t="shared" si="1"/>
        <v>0</v>
      </c>
      <c r="U74" s="762">
        <f t="shared" si="6"/>
        <v>0</v>
      </c>
      <c r="V74" s="732">
        <f t="shared" si="7"/>
        <v>0</v>
      </c>
      <c r="W74" s="730">
        <f t="shared" si="8"/>
        <v>0</v>
      </c>
      <c r="X74" s="761">
        <f t="shared" si="2"/>
        <v>0</v>
      </c>
      <c r="Y74" s="12"/>
      <c r="Z74" s="12"/>
      <c r="AA74" s="10"/>
      <c r="AB74" s="10"/>
      <c r="AC74" s="10"/>
      <c r="AD74" s="10"/>
      <c r="AE74" s="10"/>
      <c r="BN74" s="105"/>
      <c r="BO74" s="105"/>
      <c r="BP74" s="105"/>
      <c r="BQ74" s="105"/>
      <c r="BR74" s="105"/>
      <c r="BS74" s="105"/>
      <c r="BT74" s="105"/>
      <c r="BU74" s="105"/>
      <c r="BV74" s="105"/>
      <c r="BW74" s="105"/>
      <c r="BX74" s="105"/>
      <c r="BY74" s="105"/>
      <c r="BZ74" s="105"/>
    </row>
    <row r="75" spans="1:78" x14ac:dyDescent="0.25">
      <c r="A75" s="771"/>
      <c r="B75" s="442"/>
      <c r="C75" s="772"/>
      <c r="D75" s="773"/>
      <c r="E75" s="445"/>
      <c r="F75" s="774"/>
      <c r="G75" s="757"/>
      <c r="H75" s="726" t="s">
        <v>510</v>
      </c>
      <c r="I75" s="727" t="s">
        <v>510</v>
      </c>
      <c r="J75" s="728" t="s">
        <v>510</v>
      </c>
      <c r="K75" s="758"/>
      <c r="L75" s="775"/>
      <c r="M75" s="447"/>
      <c r="N75" s="447"/>
      <c r="O75" s="447"/>
      <c r="P75" s="12"/>
      <c r="Q75" s="762">
        <f t="shared" si="3"/>
        <v>0</v>
      </c>
      <c r="R75" s="729">
        <f t="shared" si="4"/>
        <v>0</v>
      </c>
      <c r="S75" s="760">
        <f t="shared" si="5"/>
        <v>0</v>
      </c>
      <c r="T75" s="763">
        <f t="shared" si="1"/>
        <v>0</v>
      </c>
      <c r="U75" s="762">
        <f t="shared" si="6"/>
        <v>0</v>
      </c>
      <c r="V75" s="732">
        <f t="shared" si="7"/>
        <v>0</v>
      </c>
      <c r="W75" s="730">
        <f t="shared" si="8"/>
        <v>0</v>
      </c>
      <c r="X75" s="761">
        <f t="shared" ref="X75:X87" si="9">SUM(U75:W75)</f>
        <v>0</v>
      </c>
      <c r="Y75" s="12"/>
      <c r="Z75" s="12"/>
      <c r="AA75" s="10"/>
      <c r="AB75" s="10"/>
      <c r="AC75" s="10"/>
      <c r="AD75" s="10"/>
      <c r="AE75" s="10"/>
      <c r="BN75" s="105"/>
      <c r="BO75" s="105"/>
      <c r="BP75" s="105"/>
      <c r="BQ75" s="105"/>
      <c r="BR75" s="105"/>
      <c r="BS75" s="105"/>
      <c r="BT75" s="105"/>
      <c r="BU75" s="105"/>
      <c r="BV75" s="105"/>
      <c r="BW75" s="105"/>
      <c r="BX75" s="105"/>
      <c r="BY75" s="105"/>
      <c r="BZ75" s="105"/>
    </row>
    <row r="76" spans="1:78" ht="18.75" customHeight="1" x14ac:dyDescent="0.25">
      <c r="A76" s="771"/>
      <c r="B76" s="442"/>
      <c r="C76" s="772"/>
      <c r="D76" s="776"/>
      <c r="E76" s="777"/>
      <c r="F76" s="778"/>
      <c r="G76" s="779"/>
      <c r="H76" s="726" t="s">
        <v>510</v>
      </c>
      <c r="I76" s="727" t="s">
        <v>510</v>
      </c>
      <c r="J76" s="728" t="s">
        <v>510</v>
      </c>
      <c r="K76" s="780"/>
      <c r="L76" s="781"/>
      <c r="M76" s="447"/>
      <c r="N76" s="447"/>
      <c r="O76" s="462"/>
      <c r="P76" s="10"/>
      <c r="Q76" s="762">
        <f t="shared" si="3"/>
        <v>0</v>
      </c>
      <c r="R76" s="729">
        <f t="shared" si="4"/>
        <v>0</v>
      </c>
      <c r="S76" s="760">
        <f t="shared" si="5"/>
        <v>0</v>
      </c>
      <c r="T76" s="763">
        <f t="shared" si="1"/>
        <v>0</v>
      </c>
      <c r="U76" s="762">
        <f t="shared" si="6"/>
        <v>0</v>
      </c>
      <c r="V76" s="732">
        <f t="shared" si="7"/>
        <v>0</v>
      </c>
      <c r="W76" s="730">
        <f t="shared" si="8"/>
        <v>0</v>
      </c>
      <c r="X76" s="761">
        <f t="shared" si="9"/>
        <v>0</v>
      </c>
      <c r="Y76" s="12"/>
      <c r="Z76" s="12"/>
      <c r="AA76" s="10"/>
      <c r="AB76" s="10"/>
      <c r="AC76" s="10"/>
      <c r="AD76" s="10"/>
      <c r="AE76" s="10"/>
      <c r="BN76" s="105"/>
      <c r="BO76" s="105"/>
      <c r="BP76" s="105"/>
      <c r="BQ76" s="105"/>
      <c r="BR76" s="105"/>
      <c r="BS76" s="105"/>
      <c r="BT76" s="105"/>
      <c r="BU76" s="105"/>
      <c r="BV76" s="105"/>
      <c r="BW76" s="105"/>
      <c r="BX76" s="105"/>
      <c r="BY76" s="105"/>
      <c r="BZ76" s="105"/>
    </row>
    <row r="77" spans="1:78" ht="18.75" customHeight="1" x14ac:dyDescent="0.25">
      <c r="A77" s="771"/>
      <c r="B77" s="442"/>
      <c r="C77" s="772"/>
      <c r="D77" s="776"/>
      <c r="E77" s="777"/>
      <c r="F77" s="778"/>
      <c r="G77" s="779"/>
      <c r="H77" s="726" t="s">
        <v>510</v>
      </c>
      <c r="I77" s="727" t="s">
        <v>510</v>
      </c>
      <c r="J77" s="728" t="s">
        <v>510</v>
      </c>
      <c r="K77" s="780"/>
      <c r="L77" s="781"/>
      <c r="M77" s="447"/>
      <c r="N77" s="447"/>
      <c r="O77" s="462"/>
      <c r="P77" s="10"/>
      <c r="Q77" s="762">
        <f>G77*3.664*E77</f>
        <v>0</v>
      </c>
      <c r="R77" s="729">
        <f t="shared" si="4"/>
        <v>0</v>
      </c>
      <c r="S77" s="760">
        <f t="shared" si="5"/>
        <v>0</v>
      </c>
      <c r="T77" s="763">
        <f>F77*Q77</f>
        <v>0</v>
      </c>
      <c r="U77" s="762">
        <f>Q77*1</f>
        <v>0</v>
      </c>
      <c r="V77" s="732">
        <f>R77*25</f>
        <v>0</v>
      </c>
      <c r="W77" s="730">
        <f t="shared" si="8"/>
        <v>0</v>
      </c>
      <c r="X77" s="761">
        <f>SUM(U77:W77)</f>
        <v>0</v>
      </c>
      <c r="Y77" s="12"/>
      <c r="Z77" s="12"/>
      <c r="AA77" s="10"/>
      <c r="AB77" s="10"/>
      <c r="AC77" s="10"/>
      <c r="AD77" s="10"/>
      <c r="AE77" s="10"/>
      <c r="BN77" s="105"/>
      <c r="BO77" s="105"/>
      <c r="BP77" s="105"/>
      <c r="BQ77" s="105"/>
      <c r="BR77" s="105"/>
      <c r="BS77" s="105"/>
      <c r="BT77" s="105"/>
      <c r="BU77" s="105"/>
      <c r="BV77" s="105"/>
      <c r="BW77" s="105"/>
      <c r="BX77" s="105"/>
      <c r="BY77" s="105"/>
      <c r="BZ77" s="105"/>
    </row>
    <row r="78" spans="1:78" ht="18.75" customHeight="1" x14ac:dyDescent="0.25">
      <c r="A78" s="771"/>
      <c r="B78" s="273"/>
      <c r="C78" s="772"/>
      <c r="D78" s="776"/>
      <c r="E78" s="777"/>
      <c r="F78" s="778"/>
      <c r="G78" s="779"/>
      <c r="H78" s="726" t="s">
        <v>510</v>
      </c>
      <c r="I78" s="727" t="s">
        <v>510</v>
      </c>
      <c r="J78" s="728" t="s">
        <v>510</v>
      </c>
      <c r="K78" s="780"/>
      <c r="L78" s="781"/>
      <c r="M78" s="447"/>
      <c r="N78" s="447"/>
      <c r="O78" s="462"/>
      <c r="P78" s="10"/>
      <c r="Q78" s="762">
        <f>G78*3.664*E78</f>
        <v>0</v>
      </c>
      <c r="R78" s="729">
        <f t="shared" si="4"/>
        <v>0</v>
      </c>
      <c r="S78" s="760">
        <f t="shared" si="5"/>
        <v>0</v>
      </c>
      <c r="T78" s="763">
        <f>F78*Q78</f>
        <v>0</v>
      </c>
      <c r="U78" s="762">
        <f>Q78*1</f>
        <v>0</v>
      </c>
      <c r="V78" s="732">
        <f>R78*25</f>
        <v>0</v>
      </c>
      <c r="W78" s="730">
        <f t="shared" si="8"/>
        <v>0</v>
      </c>
      <c r="X78" s="761">
        <f>SUM(U78:W78)</f>
        <v>0</v>
      </c>
      <c r="Y78" s="12"/>
      <c r="Z78" s="12"/>
      <c r="AA78" s="10"/>
      <c r="AB78" s="10"/>
      <c r="AC78" s="10"/>
      <c r="AD78" s="10"/>
      <c r="AE78" s="10"/>
      <c r="BN78" s="105"/>
      <c r="BO78" s="105"/>
      <c r="BP78" s="105"/>
      <c r="BQ78" s="105"/>
      <c r="BR78" s="105"/>
      <c r="BS78" s="105"/>
      <c r="BT78" s="105"/>
      <c r="BU78" s="105"/>
      <c r="BV78" s="105"/>
      <c r="BW78" s="105"/>
      <c r="BX78" s="105"/>
      <c r="BY78" s="105"/>
      <c r="BZ78" s="105"/>
    </row>
    <row r="79" spans="1:78" ht="18.75" customHeight="1" x14ac:dyDescent="0.25">
      <c r="A79" s="771"/>
      <c r="B79" s="442"/>
      <c r="C79" s="772"/>
      <c r="D79" s="776"/>
      <c r="E79" s="777"/>
      <c r="F79" s="778"/>
      <c r="G79" s="779"/>
      <c r="H79" s="726" t="s">
        <v>510</v>
      </c>
      <c r="I79" s="727" t="s">
        <v>510</v>
      </c>
      <c r="J79" s="728" t="s">
        <v>510</v>
      </c>
      <c r="K79" s="780"/>
      <c r="L79" s="781"/>
      <c r="M79" s="447"/>
      <c r="N79" s="447"/>
      <c r="O79" s="462"/>
      <c r="P79" s="10"/>
      <c r="Q79" s="762">
        <f t="shared" ref="Q79:Q81" si="10">G79*3.664*E79</f>
        <v>0</v>
      </c>
      <c r="R79" s="729">
        <f t="shared" si="4"/>
        <v>0</v>
      </c>
      <c r="S79" s="760">
        <f t="shared" si="5"/>
        <v>0</v>
      </c>
      <c r="T79" s="763">
        <f t="shared" ref="T79:T81" si="11">F79*Q79</f>
        <v>0</v>
      </c>
      <c r="U79" s="762">
        <f t="shared" ref="U79:U81" si="12">Q79*1</f>
        <v>0</v>
      </c>
      <c r="V79" s="732">
        <f t="shared" ref="V79:V81" si="13">R79*25</f>
        <v>0</v>
      </c>
      <c r="W79" s="730">
        <f t="shared" si="8"/>
        <v>0</v>
      </c>
      <c r="X79" s="761">
        <f t="shared" ref="X79:X81" si="14">SUM(U79:W79)</f>
        <v>0</v>
      </c>
      <c r="Y79" s="12"/>
      <c r="Z79" s="12"/>
      <c r="AA79" s="10"/>
      <c r="AB79" s="10"/>
      <c r="AC79" s="10"/>
      <c r="AD79" s="10"/>
      <c r="AE79" s="10"/>
      <c r="BN79" s="105"/>
      <c r="BO79" s="105"/>
      <c r="BP79" s="105"/>
      <c r="BQ79" s="105"/>
      <c r="BR79" s="105"/>
      <c r="BS79" s="105"/>
      <c r="BT79" s="105"/>
      <c r="BU79" s="105"/>
      <c r="BV79" s="105"/>
      <c r="BW79" s="105"/>
      <c r="BX79" s="105"/>
      <c r="BY79" s="105"/>
      <c r="BZ79" s="105"/>
    </row>
    <row r="80" spans="1:78" ht="18.75" customHeight="1" x14ac:dyDescent="0.25">
      <c r="A80" s="771"/>
      <c r="B80" s="442"/>
      <c r="C80" s="772"/>
      <c r="D80" s="776"/>
      <c r="E80" s="777"/>
      <c r="F80" s="778"/>
      <c r="G80" s="779"/>
      <c r="H80" s="726" t="s">
        <v>510</v>
      </c>
      <c r="I80" s="727" t="s">
        <v>510</v>
      </c>
      <c r="J80" s="728" t="s">
        <v>510</v>
      </c>
      <c r="K80" s="780"/>
      <c r="L80" s="781"/>
      <c r="M80" s="447"/>
      <c r="N80" s="447"/>
      <c r="O80" s="462"/>
      <c r="P80" s="10"/>
      <c r="Q80" s="762">
        <f t="shared" si="10"/>
        <v>0</v>
      </c>
      <c r="R80" s="729">
        <f t="shared" si="4"/>
        <v>0</v>
      </c>
      <c r="S80" s="760">
        <f t="shared" si="5"/>
        <v>0</v>
      </c>
      <c r="T80" s="763">
        <f t="shared" si="11"/>
        <v>0</v>
      </c>
      <c r="U80" s="762">
        <f t="shared" si="12"/>
        <v>0</v>
      </c>
      <c r="V80" s="732">
        <f t="shared" si="13"/>
        <v>0</v>
      </c>
      <c r="W80" s="730">
        <f t="shared" si="8"/>
        <v>0</v>
      </c>
      <c r="X80" s="761">
        <f t="shared" si="14"/>
        <v>0</v>
      </c>
      <c r="Y80" s="12"/>
      <c r="Z80" s="12"/>
      <c r="AA80" s="10"/>
      <c r="AB80" s="10"/>
      <c r="AC80" s="10"/>
      <c r="AD80" s="10"/>
      <c r="AE80" s="10"/>
      <c r="BN80" s="105"/>
      <c r="BO80" s="105"/>
      <c r="BP80" s="105"/>
      <c r="BQ80" s="105"/>
      <c r="BR80" s="105"/>
      <c r="BS80" s="105"/>
      <c r="BT80" s="105"/>
      <c r="BU80" s="105"/>
      <c r="BV80" s="105"/>
      <c r="BW80" s="105"/>
      <c r="BX80" s="105"/>
      <c r="BY80" s="105"/>
      <c r="BZ80" s="105"/>
    </row>
    <row r="81" spans="1:78" ht="18.75" customHeight="1" x14ac:dyDescent="0.25">
      <c r="A81" s="771"/>
      <c r="B81" s="442"/>
      <c r="C81" s="772"/>
      <c r="D81" s="776"/>
      <c r="E81" s="777"/>
      <c r="F81" s="778"/>
      <c r="G81" s="779"/>
      <c r="H81" s="726" t="s">
        <v>510</v>
      </c>
      <c r="I81" s="727" t="s">
        <v>510</v>
      </c>
      <c r="J81" s="728" t="s">
        <v>510</v>
      </c>
      <c r="K81" s="780"/>
      <c r="L81" s="781"/>
      <c r="M81" s="447"/>
      <c r="N81" s="447"/>
      <c r="O81" s="462"/>
      <c r="P81" s="10"/>
      <c r="Q81" s="762">
        <f t="shared" si="10"/>
        <v>0</v>
      </c>
      <c r="R81" s="729">
        <f t="shared" si="4"/>
        <v>0</v>
      </c>
      <c r="S81" s="760">
        <f t="shared" si="5"/>
        <v>0</v>
      </c>
      <c r="T81" s="763">
        <f t="shared" si="11"/>
        <v>0</v>
      </c>
      <c r="U81" s="762">
        <f t="shared" si="12"/>
        <v>0</v>
      </c>
      <c r="V81" s="732">
        <f t="shared" si="13"/>
        <v>0</v>
      </c>
      <c r="W81" s="730">
        <f t="shared" si="8"/>
        <v>0</v>
      </c>
      <c r="X81" s="761">
        <f t="shared" si="14"/>
        <v>0</v>
      </c>
      <c r="Y81" s="12"/>
      <c r="Z81" s="12"/>
      <c r="AA81" s="10"/>
      <c r="AB81" s="10"/>
      <c r="AC81" s="10"/>
      <c r="AD81" s="10"/>
      <c r="AE81" s="10"/>
      <c r="BN81" s="105"/>
      <c r="BO81" s="105"/>
      <c r="BP81" s="105"/>
      <c r="BQ81" s="105"/>
      <c r="BR81" s="105"/>
      <c r="BS81" s="105"/>
      <c r="BT81" s="105"/>
      <c r="BU81" s="105"/>
      <c r="BV81" s="105"/>
      <c r="BW81" s="105"/>
      <c r="BX81" s="105"/>
      <c r="BY81" s="105"/>
      <c r="BZ81" s="105"/>
    </row>
    <row r="82" spans="1:78" ht="18.75" customHeight="1" x14ac:dyDescent="0.25">
      <c r="A82" s="771"/>
      <c r="B82" s="442"/>
      <c r="C82" s="772"/>
      <c r="D82" s="776"/>
      <c r="E82" s="777"/>
      <c r="F82" s="778"/>
      <c r="G82" s="779"/>
      <c r="H82" s="726" t="s">
        <v>510</v>
      </c>
      <c r="I82" s="727" t="s">
        <v>510</v>
      </c>
      <c r="J82" s="728" t="s">
        <v>510</v>
      </c>
      <c r="K82" s="780"/>
      <c r="L82" s="781"/>
      <c r="M82" s="447"/>
      <c r="N82" s="447"/>
      <c r="O82" s="462"/>
      <c r="P82" s="10"/>
      <c r="Q82" s="762">
        <f>G82*3.664*E82</f>
        <v>0</v>
      </c>
      <c r="R82" s="729">
        <f t="shared" si="4"/>
        <v>0</v>
      </c>
      <c r="S82" s="760">
        <f t="shared" si="5"/>
        <v>0</v>
      </c>
      <c r="T82" s="763">
        <f>F82*Q82</f>
        <v>0</v>
      </c>
      <c r="U82" s="762">
        <f>Q82*1</f>
        <v>0</v>
      </c>
      <c r="V82" s="732">
        <f>R82*25</f>
        <v>0</v>
      </c>
      <c r="W82" s="730">
        <f t="shared" si="8"/>
        <v>0</v>
      </c>
      <c r="X82" s="761">
        <f>SUM(U82:W82)</f>
        <v>0</v>
      </c>
      <c r="Y82" s="12"/>
      <c r="Z82" s="12"/>
      <c r="AA82" s="10"/>
      <c r="AB82" s="10"/>
      <c r="AC82" s="10"/>
      <c r="AD82" s="10"/>
      <c r="AE82" s="10"/>
      <c r="BN82" s="105"/>
      <c r="BO82" s="105"/>
      <c r="BP82" s="105"/>
      <c r="BQ82" s="105"/>
      <c r="BR82" s="105"/>
      <c r="BS82" s="105"/>
      <c r="BT82" s="105"/>
      <c r="BU82" s="105"/>
      <c r="BV82" s="105"/>
      <c r="BW82" s="105"/>
      <c r="BX82" s="105"/>
      <c r="BY82" s="105"/>
      <c r="BZ82" s="105"/>
    </row>
    <row r="83" spans="1:78" ht="18.75" customHeight="1" x14ac:dyDescent="0.25">
      <c r="A83" s="771"/>
      <c r="B83" s="442"/>
      <c r="C83" s="772"/>
      <c r="D83" s="776"/>
      <c r="E83" s="777"/>
      <c r="F83" s="778"/>
      <c r="G83" s="779"/>
      <c r="H83" s="726" t="s">
        <v>510</v>
      </c>
      <c r="I83" s="727" t="s">
        <v>510</v>
      </c>
      <c r="J83" s="728" t="s">
        <v>510</v>
      </c>
      <c r="K83" s="780"/>
      <c r="L83" s="781"/>
      <c r="M83" s="447"/>
      <c r="N83" s="447"/>
      <c r="O83" s="462"/>
      <c r="P83" s="10"/>
      <c r="Q83" s="762">
        <f>G83*3.664*E83</f>
        <v>0</v>
      </c>
      <c r="R83" s="729">
        <f t="shared" si="4"/>
        <v>0</v>
      </c>
      <c r="S83" s="760">
        <f t="shared" si="5"/>
        <v>0</v>
      </c>
      <c r="T83" s="763">
        <f>F83*Q83</f>
        <v>0</v>
      </c>
      <c r="U83" s="762">
        <f>Q83*1</f>
        <v>0</v>
      </c>
      <c r="V83" s="732">
        <f>R83*25</f>
        <v>0</v>
      </c>
      <c r="W83" s="730">
        <f t="shared" si="8"/>
        <v>0</v>
      </c>
      <c r="X83" s="761">
        <f>SUM(U83:W83)</f>
        <v>0</v>
      </c>
      <c r="Y83" s="12"/>
      <c r="Z83" s="12"/>
      <c r="AA83" s="10"/>
      <c r="AB83" s="10"/>
      <c r="AC83" s="10"/>
      <c r="AD83" s="10"/>
      <c r="AE83" s="10"/>
      <c r="BN83" s="105"/>
      <c r="BO83" s="105"/>
      <c r="BP83" s="105"/>
      <c r="BQ83" s="105"/>
      <c r="BR83" s="105"/>
      <c r="BS83" s="105"/>
      <c r="BT83" s="105"/>
      <c r="BU83" s="105"/>
      <c r="BV83" s="105"/>
      <c r="BW83" s="105"/>
      <c r="BX83" s="105"/>
      <c r="BY83" s="105"/>
      <c r="BZ83" s="105"/>
    </row>
    <row r="84" spans="1:78" ht="18.75" customHeight="1" x14ac:dyDescent="0.25">
      <c r="A84" s="771"/>
      <c r="B84" s="442"/>
      <c r="C84" s="772"/>
      <c r="D84" s="776"/>
      <c r="E84" s="777"/>
      <c r="F84" s="778"/>
      <c r="G84" s="779"/>
      <c r="H84" s="726" t="s">
        <v>510</v>
      </c>
      <c r="I84" s="727" t="s">
        <v>510</v>
      </c>
      <c r="J84" s="728" t="s">
        <v>510</v>
      </c>
      <c r="K84" s="780"/>
      <c r="L84" s="781"/>
      <c r="M84" s="447"/>
      <c r="N84" s="447"/>
      <c r="O84" s="462"/>
      <c r="P84" s="10"/>
      <c r="Q84" s="762">
        <f>G84*3.664*E84</f>
        <v>0</v>
      </c>
      <c r="R84" s="729">
        <f t="shared" si="4"/>
        <v>0</v>
      </c>
      <c r="S84" s="760">
        <f t="shared" si="5"/>
        <v>0</v>
      </c>
      <c r="T84" s="763">
        <f>F84*Q84</f>
        <v>0</v>
      </c>
      <c r="U84" s="762">
        <f>Q84*1</f>
        <v>0</v>
      </c>
      <c r="V84" s="732">
        <f>R84*25</f>
        <v>0</v>
      </c>
      <c r="W84" s="730">
        <f t="shared" si="8"/>
        <v>0</v>
      </c>
      <c r="X84" s="761">
        <f>SUM(U84:W84)</f>
        <v>0</v>
      </c>
      <c r="Y84" s="12"/>
      <c r="Z84" s="12"/>
      <c r="AA84" s="10"/>
      <c r="AB84" s="10"/>
      <c r="AC84" s="10"/>
      <c r="AD84" s="10"/>
      <c r="AE84" s="10"/>
      <c r="BN84" s="105"/>
      <c r="BO84" s="105"/>
      <c r="BP84" s="105"/>
      <c r="BQ84" s="105"/>
      <c r="BR84" s="105"/>
      <c r="BS84" s="105"/>
      <c r="BT84" s="105"/>
      <c r="BU84" s="105"/>
      <c r="BV84" s="105"/>
      <c r="BW84" s="105"/>
      <c r="BX84" s="105"/>
      <c r="BY84" s="105"/>
      <c r="BZ84" s="105"/>
    </row>
    <row r="85" spans="1:78" ht="18.75" customHeight="1" x14ac:dyDescent="0.25">
      <c r="A85" s="771"/>
      <c r="B85" s="442"/>
      <c r="C85" s="772"/>
      <c r="D85" s="776"/>
      <c r="E85" s="777"/>
      <c r="F85" s="778"/>
      <c r="G85" s="779"/>
      <c r="H85" s="726" t="s">
        <v>510</v>
      </c>
      <c r="I85" s="727" t="s">
        <v>510</v>
      </c>
      <c r="J85" s="728" t="s">
        <v>510</v>
      </c>
      <c r="K85" s="780"/>
      <c r="L85" s="781"/>
      <c r="M85" s="447"/>
      <c r="N85" s="447"/>
      <c r="O85" s="462"/>
      <c r="P85" s="10"/>
      <c r="Q85" s="762">
        <f>G85*3.664*E85</f>
        <v>0</v>
      </c>
      <c r="R85" s="729">
        <f t="shared" si="4"/>
        <v>0</v>
      </c>
      <c r="S85" s="760">
        <f t="shared" si="5"/>
        <v>0</v>
      </c>
      <c r="T85" s="763">
        <f>F85*Q85</f>
        <v>0</v>
      </c>
      <c r="U85" s="762">
        <f>Q85*1</f>
        <v>0</v>
      </c>
      <c r="V85" s="732">
        <f>R85*25</f>
        <v>0</v>
      </c>
      <c r="W85" s="763">
        <f>T85*298</f>
        <v>0</v>
      </c>
      <c r="X85" s="761">
        <f>SUM(U85:W85)</f>
        <v>0</v>
      </c>
      <c r="Y85" s="12"/>
      <c r="Z85" s="12"/>
      <c r="AA85" s="10"/>
      <c r="AB85" s="10"/>
      <c r="AC85" s="10"/>
      <c r="AD85" s="10"/>
      <c r="AE85" s="10"/>
      <c r="BN85" s="105"/>
      <c r="BO85" s="105"/>
      <c r="BP85" s="105"/>
      <c r="BQ85" s="105"/>
      <c r="BR85" s="105"/>
      <c r="BS85" s="105"/>
      <c r="BT85" s="105"/>
      <c r="BU85" s="105"/>
      <c r="BV85" s="105"/>
      <c r="BW85" s="105"/>
      <c r="BX85" s="105"/>
      <c r="BY85" s="105"/>
      <c r="BZ85" s="105"/>
    </row>
    <row r="86" spans="1:78" ht="16.5" customHeight="1" x14ac:dyDescent="0.25">
      <c r="A86" s="771"/>
      <c r="B86" s="442"/>
      <c r="C86" s="772"/>
      <c r="D86" s="776"/>
      <c r="E86" s="777"/>
      <c r="F86" s="778"/>
      <c r="G86" s="779"/>
      <c r="H86" s="726" t="s">
        <v>510</v>
      </c>
      <c r="I86" s="727" t="s">
        <v>510</v>
      </c>
      <c r="J86" s="728" t="s">
        <v>510</v>
      </c>
      <c r="K86" s="782"/>
      <c r="L86" s="783"/>
      <c r="M86" s="447"/>
      <c r="N86" s="447"/>
      <c r="O86" s="462"/>
      <c r="P86" s="10"/>
      <c r="Q86" s="762">
        <f t="shared" si="3"/>
        <v>0</v>
      </c>
      <c r="R86" s="729">
        <f t="shared" si="4"/>
        <v>0</v>
      </c>
      <c r="S86" s="760">
        <f t="shared" si="5"/>
        <v>0</v>
      </c>
      <c r="T86" s="763">
        <f t="shared" si="1"/>
        <v>0</v>
      </c>
      <c r="U86" s="762">
        <f t="shared" si="6"/>
        <v>0</v>
      </c>
      <c r="V86" s="732">
        <f t="shared" si="7"/>
        <v>0</v>
      </c>
      <c r="W86" s="763">
        <f t="shared" ref="W86" si="15">T86*298</f>
        <v>0</v>
      </c>
      <c r="X86" s="761">
        <f t="shared" si="9"/>
        <v>0</v>
      </c>
      <c r="Y86" s="12"/>
      <c r="Z86" s="12"/>
      <c r="AA86" s="10"/>
      <c r="AB86" s="10"/>
      <c r="AC86" s="10"/>
      <c r="AD86" s="10"/>
      <c r="AE86" s="10"/>
      <c r="BN86" s="105"/>
      <c r="BO86" s="105"/>
      <c r="BP86" s="105"/>
      <c r="BQ86" s="105"/>
      <c r="BR86" s="105"/>
      <c r="BS86" s="105"/>
      <c r="BT86" s="105"/>
      <c r="BU86" s="105"/>
      <c r="BV86" s="105"/>
      <c r="BW86" s="105"/>
      <c r="BX86" s="105"/>
      <c r="BY86" s="105"/>
      <c r="BZ86" s="105"/>
    </row>
    <row r="87" spans="1:78" ht="17.25" thickBot="1" x14ac:dyDescent="0.3">
      <c r="A87" s="784"/>
      <c r="B87" s="785"/>
      <c r="C87" s="786"/>
      <c r="D87" s="787"/>
      <c r="E87" s="788"/>
      <c r="F87" s="789"/>
      <c r="G87" s="790"/>
      <c r="H87" s="791" t="s">
        <v>510</v>
      </c>
      <c r="I87" s="792" t="s">
        <v>510</v>
      </c>
      <c r="J87" s="793" t="s">
        <v>510</v>
      </c>
      <c r="K87" s="794"/>
      <c r="L87" s="795"/>
      <c r="M87" s="447"/>
      <c r="N87" s="447"/>
      <c r="O87" s="462"/>
      <c r="P87" s="10"/>
      <c r="Q87" s="796">
        <f t="shared" si="3"/>
        <v>0</v>
      </c>
      <c r="R87" s="729">
        <f t="shared" si="4"/>
        <v>0</v>
      </c>
      <c r="S87" s="760">
        <f t="shared" si="5"/>
        <v>0</v>
      </c>
      <c r="T87" s="797">
        <f t="shared" si="1"/>
        <v>0</v>
      </c>
      <c r="U87" s="762">
        <f t="shared" si="6"/>
        <v>0</v>
      </c>
      <c r="V87" s="732">
        <f t="shared" si="7"/>
        <v>0</v>
      </c>
      <c r="W87" s="798">
        <f>T86*298</f>
        <v>0</v>
      </c>
      <c r="X87" s="799">
        <f t="shared" si="9"/>
        <v>0</v>
      </c>
      <c r="Y87" s="12"/>
      <c r="Z87" s="12"/>
      <c r="AA87" s="10"/>
      <c r="AB87" s="10"/>
      <c r="AC87" s="10"/>
      <c r="AD87" s="10"/>
      <c r="AE87" s="10"/>
      <c r="BN87" s="105"/>
      <c r="BO87" s="105"/>
      <c r="BP87" s="105"/>
      <c r="BQ87" s="105"/>
      <c r="BR87" s="105"/>
      <c r="BS87" s="105"/>
      <c r="BT87" s="105"/>
      <c r="BU87" s="105"/>
      <c r="BV87" s="105"/>
      <c r="BW87" s="105"/>
      <c r="BX87" s="105"/>
      <c r="BY87" s="105"/>
      <c r="BZ87" s="105"/>
    </row>
    <row r="88" spans="1:78" ht="17.25" thickBot="1" x14ac:dyDescent="0.3">
      <c r="A88" s="447"/>
      <c r="B88" s="800"/>
      <c r="C88" s="801"/>
      <c r="D88" s="447"/>
      <c r="E88" s="447"/>
      <c r="F88" s="802"/>
      <c r="G88" s="462"/>
      <c r="H88" s="462"/>
      <c r="I88" s="462"/>
      <c r="J88" s="447"/>
      <c r="K88" s="447"/>
      <c r="L88" s="447"/>
      <c r="M88" s="447"/>
      <c r="N88" s="462"/>
      <c r="O88" s="447"/>
      <c r="P88" s="12" t="s">
        <v>85</v>
      </c>
      <c r="Q88" s="541">
        <f t="shared" ref="Q88:X88" si="16">SUM(Q64:Q87)</f>
        <v>0</v>
      </c>
      <c r="R88" s="541">
        <f t="shared" si="16"/>
        <v>0</v>
      </c>
      <c r="S88" s="541">
        <f t="shared" si="16"/>
        <v>0</v>
      </c>
      <c r="T88" s="541">
        <f t="shared" si="16"/>
        <v>0</v>
      </c>
      <c r="U88" s="541">
        <f t="shared" si="16"/>
        <v>0</v>
      </c>
      <c r="V88" s="541">
        <f t="shared" si="16"/>
        <v>0</v>
      </c>
      <c r="W88" s="541">
        <f t="shared" si="16"/>
        <v>0</v>
      </c>
      <c r="X88" s="541">
        <f t="shared" si="16"/>
        <v>0</v>
      </c>
      <c r="Y88" s="12"/>
      <c r="Z88" s="12"/>
      <c r="AA88" s="10"/>
      <c r="AB88" s="10"/>
      <c r="AC88" s="10"/>
      <c r="AD88" s="10"/>
      <c r="AE88" s="10"/>
      <c r="BN88" s="105"/>
      <c r="BO88" s="105"/>
      <c r="BP88" s="105"/>
      <c r="BQ88" s="105"/>
      <c r="BR88" s="105"/>
      <c r="BS88" s="105"/>
      <c r="BT88" s="105"/>
      <c r="BU88" s="105"/>
      <c r="BV88" s="105"/>
      <c r="BW88" s="105"/>
      <c r="BX88" s="105"/>
      <c r="BY88" s="105"/>
      <c r="BZ88" s="105"/>
    </row>
    <row r="89" spans="1:78" ht="18" customHeight="1" thickBot="1" x14ac:dyDescent="0.3">
      <c r="A89" s="447"/>
      <c r="B89" s="800"/>
      <c r="C89" s="801"/>
      <c r="D89" s="447"/>
      <c r="E89" s="447"/>
      <c r="F89" s="802"/>
      <c r="G89" s="462"/>
      <c r="H89" s="462"/>
      <c r="I89" s="462"/>
      <c r="J89" s="447"/>
      <c r="K89" s="447"/>
      <c r="L89" s="447"/>
      <c r="M89" s="447"/>
      <c r="N89" s="462"/>
      <c r="O89" s="447"/>
      <c r="P89" s="12"/>
      <c r="Q89" s="803"/>
      <c r="R89" s="803"/>
      <c r="S89" s="804"/>
      <c r="T89" s="803"/>
      <c r="U89" s="804"/>
      <c r="V89" s="804"/>
      <c r="W89" s="804"/>
      <c r="X89" s="804"/>
      <c r="Y89" s="12"/>
      <c r="Z89" s="12"/>
      <c r="AA89" s="10"/>
      <c r="AB89" s="10"/>
      <c r="AC89" s="10"/>
      <c r="AD89" s="10"/>
      <c r="AE89" s="10"/>
      <c r="BN89" s="105"/>
      <c r="BO89" s="105"/>
      <c r="BP89" s="105"/>
      <c r="BQ89" s="105"/>
      <c r="BR89" s="105"/>
      <c r="BS89" s="105"/>
      <c r="BT89" s="105"/>
      <c r="BU89" s="105"/>
      <c r="BV89" s="105"/>
      <c r="BW89" s="105"/>
      <c r="BX89" s="105"/>
      <c r="BY89" s="105"/>
      <c r="BZ89" s="105"/>
    </row>
    <row r="90" spans="1:78" ht="36.75" customHeight="1" thickBot="1" x14ac:dyDescent="0.3">
      <c r="A90" s="1075" t="s">
        <v>520</v>
      </c>
      <c r="B90" s="1076"/>
      <c r="C90" s="801"/>
      <c r="D90" s="447"/>
      <c r="E90" s="462"/>
      <c r="F90" s="802"/>
      <c r="G90" s="462"/>
      <c r="H90" s="462"/>
      <c r="I90" s="462"/>
      <c r="J90" s="447"/>
      <c r="K90" s="447"/>
      <c r="L90" s="447"/>
      <c r="M90" s="447"/>
      <c r="N90" s="462"/>
      <c r="O90" s="462"/>
      <c r="P90" s="929"/>
      <c r="Q90" s="804"/>
      <c r="R90" s="804"/>
      <c r="S90" s="804"/>
      <c r="T90" s="804"/>
      <c r="U90" s="804"/>
      <c r="V90" s="804"/>
      <c r="W90" s="804"/>
      <c r="X90" s="805"/>
      <c r="Y90" s="12"/>
      <c r="Z90" s="12"/>
      <c r="AA90" s="10"/>
      <c r="AB90" s="10"/>
      <c r="AC90" s="10"/>
      <c r="AD90" s="10"/>
      <c r="AE90" s="10"/>
      <c r="BN90" s="105"/>
      <c r="BO90" s="105"/>
      <c r="BP90" s="105"/>
      <c r="BQ90" s="105"/>
      <c r="BR90" s="105"/>
      <c r="BS90" s="105"/>
      <c r="BT90" s="105"/>
      <c r="BU90" s="105"/>
      <c r="BV90" s="105"/>
      <c r="BW90" s="105"/>
      <c r="BX90" s="105"/>
      <c r="BY90" s="105"/>
      <c r="BZ90" s="105"/>
    </row>
    <row r="91" spans="1:78" ht="17.25" thickBot="1" x14ac:dyDescent="0.3">
      <c r="A91" s="1074" t="s">
        <v>447</v>
      </c>
      <c r="B91" s="1071"/>
      <c r="C91" s="1071"/>
      <c r="D91" s="1071"/>
      <c r="E91" s="1071"/>
      <c r="F91" s="1072"/>
      <c r="G91" s="1074" t="s">
        <v>451</v>
      </c>
      <c r="H91" s="1071"/>
      <c r="I91" s="1071"/>
      <c r="J91" s="1071"/>
      <c r="K91" s="1071"/>
      <c r="L91" s="1072"/>
      <c r="M91" s="806" t="s">
        <v>448</v>
      </c>
      <c r="N91" s="1071" t="s">
        <v>449</v>
      </c>
      <c r="O91" s="1072"/>
      <c r="P91" s="176"/>
      <c r="Q91" s="1098" t="s">
        <v>71</v>
      </c>
      <c r="R91" s="1099"/>
      <c r="S91" s="1099"/>
      <c r="T91" s="1100"/>
      <c r="U91" s="1101" t="s">
        <v>50</v>
      </c>
      <c r="V91" s="1102"/>
      <c r="W91" s="1102"/>
      <c r="X91" s="1103"/>
      <c r="Y91" s="12"/>
      <c r="Z91" s="12"/>
      <c r="AA91" s="10"/>
      <c r="AB91" s="10"/>
      <c r="AC91" s="10"/>
      <c r="AD91" s="10"/>
      <c r="AE91" s="10"/>
      <c r="BN91" s="105"/>
      <c r="BO91" s="105"/>
      <c r="BP91" s="105"/>
      <c r="BQ91" s="105"/>
      <c r="BR91" s="105"/>
      <c r="BS91" s="105"/>
      <c r="BT91" s="105"/>
      <c r="BU91" s="105"/>
      <c r="BV91" s="105"/>
      <c r="BW91" s="105"/>
      <c r="BX91" s="105"/>
      <c r="BY91" s="105"/>
      <c r="BZ91" s="105"/>
    </row>
    <row r="92" spans="1:78" s="105" customFormat="1" ht="138" customHeight="1" thickBot="1" x14ac:dyDescent="0.3">
      <c r="A92" s="807" t="s">
        <v>9</v>
      </c>
      <c r="B92" s="808" t="s">
        <v>5</v>
      </c>
      <c r="C92" s="809" t="s">
        <v>6</v>
      </c>
      <c r="D92" s="810" t="s">
        <v>530</v>
      </c>
      <c r="E92" s="811" t="s">
        <v>531</v>
      </c>
      <c r="F92" s="812" t="s">
        <v>221</v>
      </c>
      <c r="G92" s="813" t="s">
        <v>532</v>
      </c>
      <c r="H92" s="811" t="s">
        <v>533</v>
      </c>
      <c r="I92" s="811" t="s">
        <v>534</v>
      </c>
      <c r="J92" s="811" t="s">
        <v>535</v>
      </c>
      <c r="K92" s="811" t="s">
        <v>536</v>
      </c>
      <c r="L92" s="814" t="s">
        <v>222</v>
      </c>
      <c r="M92" s="930" t="s">
        <v>707</v>
      </c>
      <c r="N92" s="816" t="s">
        <v>711</v>
      </c>
      <c r="O92" s="817" t="s">
        <v>712</v>
      </c>
      <c r="P92" s="818"/>
      <c r="Q92" s="751" t="s">
        <v>707</v>
      </c>
      <c r="R92" s="752" t="s">
        <v>705</v>
      </c>
      <c r="S92" s="753" t="s">
        <v>706</v>
      </c>
      <c r="T92" s="754" t="s">
        <v>710</v>
      </c>
      <c r="U92" s="751" t="s">
        <v>707</v>
      </c>
      <c r="V92" s="752" t="s">
        <v>705</v>
      </c>
      <c r="W92" s="755" t="s">
        <v>706</v>
      </c>
      <c r="X92" s="819" t="s">
        <v>52</v>
      </c>
      <c r="Y92" s="10"/>
      <c r="Z92" s="10"/>
      <c r="AA92" s="10"/>
      <c r="AB92" s="10"/>
      <c r="AC92" s="10"/>
      <c r="AD92" s="10"/>
      <c r="AE92" s="10"/>
    </row>
    <row r="93" spans="1:78" x14ac:dyDescent="0.25">
      <c r="A93" s="764"/>
      <c r="B93" s="442"/>
      <c r="C93" s="820"/>
      <c r="D93" s="821"/>
      <c r="E93" s="443"/>
      <c r="F93" s="822"/>
      <c r="G93" s="823"/>
      <c r="H93" s="824"/>
      <c r="I93" s="824"/>
      <c r="J93" s="824"/>
      <c r="K93" s="824"/>
      <c r="L93" s="825"/>
      <c r="M93" s="826" t="s">
        <v>510</v>
      </c>
      <c r="N93" s="769"/>
      <c r="O93" s="827"/>
      <c r="P93" s="10"/>
      <c r="Q93" s="725">
        <f>(G93*3.664*E93)-(((H93*I93-L93)+(J93*K93))*3.664)</f>
        <v>0</v>
      </c>
      <c r="R93" s="729">
        <f>E93*N93*0.001</f>
        <v>0</v>
      </c>
      <c r="S93" s="760">
        <f>E93*O93*0.001</f>
        <v>0</v>
      </c>
      <c r="T93" s="730">
        <f t="shared" ref="T93:T113" si="17">F93*Q93</f>
        <v>0</v>
      </c>
      <c r="U93" s="725">
        <f t="shared" ref="U93:U113" si="18">Q93*1</f>
        <v>0</v>
      </c>
      <c r="V93" s="729">
        <f>R93*25</f>
        <v>0</v>
      </c>
      <c r="W93" s="730">
        <f>S93*298</f>
        <v>0</v>
      </c>
      <c r="X93" s="731">
        <f t="shared" ref="X93:X113" si="19">SUM(U93:W93)</f>
        <v>0</v>
      </c>
      <c r="Y93" s="12"/>
      <c r="Z93" s="12"/>
      <c r="AA93" s="10"/>
      <c r="AB93" s="10"/>
      <c r="AC93" s="10"/>
      <c r="AD93" s="10"/>
      <c r="AE93" s="10"/>
      <c r="BN93" s="105"/>
      <c r="BO93" s="105"/>
      <c r="BP93" s="105"/>
      <c r="BQ93" s="105"/>
      <c r="BR93" s="105"/>
      <c r="BS93" s="105"/>
      <c r="BT93" s="105"/>
      <c r="BU93" s="105"/>
      <c r="BV93" s="105"/>
      <c r="BW93" s="105"/>
      <c r="BX93" s="105"/>
      <c r="BY93" s="105"/>
      <c r="BZ93" s="105"/>
    </row>
    <row r="94" spans="1:78" x14ac:dyDescent="0.25">
      <c r="A94" s="771"/>
      <c r="B94" s="442"/>
      <c r="C94" s="772"/>
      <c r="D94" s="828"/>
      <c r="E94" s="445"/>
      <c r="F94" s="353"/>
      <c r="G94" s="829"/>
      <c r="H94" s="272"/>
      <c r="I94" s="272"/>
      <c r="J94" s="272"/>
      <c r="K94" s="272"/>
      <c r="L94" s="830"/>
      <c r="M94" s="826" t="s">
        <v>510</v>
      </c>
      <c r="N94" s="758"/>
      <c r="O94" s="775"/>
      <c r="P94" s="10"/>
      <c r="Q94" s="725">
        <f>(G94*3.664*E94)-(((H94*I94-L94)+(J94*K94))*3.664)</f>
        <v>0</v>
      </c>
      <c r="R94" s="729">
        <f>E94*N94*0.001</f>
        <v>0</v>
      </c>
      <c r="S94" s="760">
        <f>E94*O94*0.001</f>
        <v>0</v>
      </c>
      <c r="T94" s="763">
        <f t="shared" si="17"/>
        <v>0</v>
      </c>
      <c r="U94" s="762">
        <f t="shared" si="18"/>
        <v>0</v>
      </c>
      <c r="V94" s="732">
        <f t="shared" ref="V94:V113" si="20">R94*25</f>
        <v>0</v>
      </c>
      <c r="W94" s="730">
        <f t="shared" ref="W94:W113" si="21">S94*298</f>
        <v>0</v>
      </c>
      <c r="X94" s="731">
        <f t="shared" si="19"/>
        <v>0</v>
      </c>
      <c r="Y94" s="12"/>
      <c r="Z94" s="12"/>
      <c r="AA94" s="10"/>
      <c r="AB94" s="10"/>
      <c r="AC94" s="10"/>
      <c r="AD94" s="10"/>
      <c r="AE94" s="10"/>
      <c r="BN94" s="105"/>
      <c r="BO94" s="105"/>
      <c r="BP94" s="105"/>
      <c r="BQ94" s="105"/>
      <c r="BR94" s="105"/>
      <c r="BS94" s="105"/>
      <c r="BT94" s="105"/>
      <c r="BU94" s="105"/>
      <c r="BV94" s="105"/>
      <c r="BW94" s="105"/>
      <c r="BX94" s="105"/>
      <c r="BY94" s="105"/>
      <c r="BZ94" s="105"/>
    </row>
    <row r="95" spans="1:78" x14ac:dyDescent="0.25">
      <c r="A95" s="771"/>
      <c r="B95" s="442"/>
      <c r="C95" s="772"/>
      <c r="D95" s="828"/>
      <c r="E95" s="445"/>
      <c r="F95" s="353"/>
      <c r="G95" s="829"/>
      <c r="H95" s="272"/>
      <c r="I95" s="272"/>
      <c r="J95" s="272"/>
      <c r="K95" s="272"/>
      <c r="L95" s="830"/>
      <c r="M95" s="826" t="s">
        <v>510</v>
      </c>
      <c r="N95" s="758"/>
      <c r="O95" s="775"/>
      <c r="P95" s="10"/>
      <c r="Q95" s="725">
        <f t="shared" ref="Q95:Q113" si="22">(G95*3.664*E95)-(((H95*I95-L95)+(J95*K95))*3.664)</f>
        <v>0</v>
      </c>
      <c r="R95" s="729">
        <f t="shared" ref="R95:R113" si="23">E95*N95*0.001</f>
        <v>0</v>
      </c>
      <c r="S95" s="760">
        <f t="shared" ref="S95:S113" si="24">E95*O95*0.001</f>
        <v>0</v>
      </c>
      <c r="T95" s="763">
        <f t="shared" si="17"/>
        <v>0</v>
      </c>
      <c r="U95" s="762">
        <f t="shared" si="18"/>
        <v>0</v>
      </c>
      <c r="V95" s="732">
        <f t="shared" si="20"/>
        <v>0</v>
      </c>
      <c r="W95" s="730">
        <f t="shared" si="21"/>
        <v>0</v>
      </c>
      <c r="X95" s="731">
        <f t="shared" si="19"/>
        <v>0</v>
      </c>
      <c r="Y95" s="12"/>
      <c r="Z95" s="12"/>
      <c r="AA95" s="10"/>
      <c r="AB95" s="10"/>
      <c r="AC95" s="10"/>
      <c r="AD95" s="10"/>
      <c r="AE95" s="10"/>
      <c r="BN95" s="105"/>
      <c r="BO95" s="105"/>
      <c r="BP95" s="105"/>
      <c r="BQ95" s="105"/>
      <c r="BR95" s="105"/>
      <c r="BS95" s="105"/>
      <c r="BT95" s="105"/>
      <c r="BU95" s="105"/>
      <c r="BV95" s="105"/>
      <c r="BW95" s="105"/>
      <c r="BX95" s="105"/>
      <c r="BY95" s="105"/>
      <c r="BZ95" s="105"/>
    </row>
    <row r="96" spans="1:78" x14ac:dyDescent="0.25">
      <c r="A96" s="771"/>
      <c r="B96" s="442"/>
      <c r="C96" s="772"/>
      <c r="D96" s="828"/>
      <c r="E96" s="445"/>
      <c r="F96" s="353"/>
      <c r="G96" s="829"/>
      <c r="H96" s="272"/>
      <c r="I96" s="272"/>
      <c r="J96" s="272"/>
      <c r="K96" s="272"/>
      <c r="L96" s="830"/>
      <c r="M96" s="826" t="s">
        <v>510</v>
      </c>
      <c r="N96" s="758"/>
      <c r="O96" s="775"/>
      <c r="P96" s="10"/>
      <c r="Q96" s="725">
        <f t="shared" si="22"/>
        <v>0</v>
      </c>
      <c r="R96" s="729">
        <f t="shared" si="23"/>
        <v>0</v>
      </c>
      <c r="S96" s="760">
        <f t="shared" si="24"/>
        <v>0</v>
      </c>
      <c r="T96" s="763">
        <f t="shared" si="17"/>
        <v>0</v>
      </c>
      <c r="U96" s="762">
        <f t="shared" si="18"/>
        <v>0</v>
      </c>
      <c r="V96" s="732">
        <f t="shared" si="20"/>
        <v>0</v>
      </c>
      <c r="W96" s="730">
        <f t="shared" si="21"/>
        <v>0</v>
      </c>
      <c r="X96" s="731">
        <f t="shared" si="19"/>
        <v>0</v>
      </c>
      <c r="Y96" s="12"/>
      <c r="Z96" s="12"/>
      <c r="AA96" s="10"/>
      <c r="AB96" s="10"/>
      <c r="AC96" s="10"/>
      <c r="AD96" s="10"/>
      <c r="AE96" s="10"/>
      <c r="BN96" s="105"/>
      <c r="BO96" s="105"/>
      <c r="BP96" s="105"/>
      <c r="BQ96" s="105"/>
      <c r="BR96" s="105"/>
      <c r="BS96" s="105"/>
      <c r="BT96" s="105"/>
      <c r="BU96" s="105"/>
      <c r="BV96" s="105"/>
      <c r="BW96" s="105"/>
      <c r="BX96" s="105"/>
      <c r="BY96" s="105"/>
      <c r="BZ96" s="105"/>
    </row>
    <row r="97" spans="1:78" x14ac:dyDescent="0.25">
      <c r="A97" s="771"/>
      <c r="B97" s="442"/>
      <c r="C97" s="772"/>
      <c r="D97" s="828"/>
      <c r="E97" s="445"/>
      <c r="F97" s="353"/>
      <c r="G97" s="829"/>
      <c r="H97" s="272"/>
      <c r="I97" s="272"/>
      <c r="J97" s="272"/>
      <c r="K97" s="272"/>
      <c r="L97" s="830"/>
      <c r="M97" s="826" t="s">
        <v>510</v>
      </c>
      <c r="N97" s="758"/>
      <c r="O97" s="775"/>
      <c r="P97" s="10"/>
      <c r="Q97" s="725">
        <f t="shared" si="22"/>
        <v>0</v>
      </c>
      <c r="R97" s="729">
        <f t="shared" si="23"/>
        <v>0</v>
      </c>
      <c r="S97" s="760">
        <f t="shared" si="24"/>
        <v>0</v>
      </c>
      <c r="T97" s="763">
        <f t="shared" si="17"/>
        <v>0</v>
      </c>
      <c r="U97" s="762">
        <f t="shared" si="18"/>
        <v>0</v>
      </c>
      <c r="V97" s="732">
        <f t="shared" si="20"/>
        <v>0</v>
      </c>
      <c r="W97" s="730">
        <f t="shared" si="21"/>
        <v>0</v>
      </c>
      <c r="X97" s="731">
        <f t="shared" si="19"/>
        <v>0</v>
      </c>
      <c r="Y97" s="12"/>
      <c r="Z97" s="12"/>
      <c r="AA97" s="10"/>
      <c r="AB97" s="10"/>
      <c r="AC97" s="10"/>
      <c r="AD97" s="10"/>
      <c r="AE97" s="10"/>
      <c r="BN97" s="105"/>
      <c r="BO97" s="105"/>
      <c r="BP97" s="105"/>
      <c r="BQ97" s="105"/>
      <c r="BR97" s="105"/>
      <c r="BS97" s="105"/>
      <c r="BT97" s="105"/>
      <c r="BU97" s="105"/>
      <c r="BV97" s="105"/>
      <c r="BW97" s="105"/>
      <c r="BX97" s="105"/>
      <c r="BY97" s="105"/>
      <c r="BZ97" s="105"/>
    </row>
    <row r="98" spans="1:78" x14ac:dyDescent="0.25">
      <c r="A98" s="771"/>
      <c r="B98" s="442"/>
      <c r="C98" s="772"/>
      <c r="D98" s="828"/>
      <c r="E98" s="445"/>
      <c r="F98" s="353"/>
      <c r="G98" s="829"/>
      <c r="H98" s="272"/>
      <c r="I98" s="272"/>
      <c r="J98" s="272"/>
      <c r="K98" s="272"/>
      <c r="L98" s="830"/>
      <c r="M98" s="826" t="s">
        <v>510</v>
      </c>
      <c r="N98" s="758"/>
      <c r="O98" s="775"/>
      <c r="P98" s="10"/>
      <c r="Q98" s="725">
        <f t="shared" si="22"/>
        <v>0</v>
      </c>
      <c r="R98" s="729">
        <f t="shared" si="23"/>
        <v>0</v>
      </c>
      <c r="S98" s="760">
        <f t="shared" si="24"/>
        <v>0</v>
      </c>
      <c r="T98" s="763">
        <f t="shared" si="17"/>
        <v>0</v>
      </c>
      <c r="U98" s="762">
        <f t="shared" si="18"/>
        <v>0</v>
      </c>
      <c r="V98" s="732">
        <f t="shared" si="20"/>
        <v>0</v>
      </c>
      <c r="W98" s="730">
        <f t="shared" si="21"/>
        <v>0</v>
      </c>
      <c r="X98" s="731">
        <f t="shared" si="19"/>
        <v>0</v>
      </c>
      <c r="Y98" s="12"/>
      <c r="Z98" s="12"/>
      <c r="AA98" s="10"/>
      <c r="AB98" s="10"/>
      <c r="AC98" s="10"/>
      <c r="AD98" s="10"/>
      <c r="AE98" s="10"/>
      <c r="BN98" s="105"/>
      <c r="BO98" s="105"/>
      <c r="BP98" s="105"/>
      <c r="BQ98" s="105"/>
      <c r="BR98" s="105"/>
      <c r="BS98" s="105"/>
      <c r="BT98" s="105"/>
      <c r="BU98" s="105"/>
      <c r="BV98" s="105"/>
      <c r="BW98" s="105"/>
      <c r="BX98" s="105"/>
      <c r="BY98" s="105"/>
      <c r="BZ98" s="105"/>
    </row>
    <row r="99" spans="1:78" x14ac:dyDescent="0.25">
      <c r="A99" s="771"/>
      <c r="B99" s="442"/>
      <c r="C99" s="772"/>
      <c r="D99" s="828"/>
      <c r="E99" s="445"/>
      <c r="F99" s="353"/>
      <c r="G99" s="829"/>
      <c r="H99" s="272"/>
      <c r="I99" s="272"/>
      <c r="J99" s="272"/>
      <c r="K99" s="272"/>
      <c r="L99" s="830"/>
      <c r="M99" s="826" t="s">
        <v>510</v>
      </c>
      <c r="N99" s="758"/>
      <c r="O99" s="775"/>
      <c r="P99" s="10"/>
      <c r="Q99" s="725">
        <f t="shared" si="22"/>
        <v>0</v>
      </c>
      <c r="R99" s="729">
        <f t="shared" si="23"/>
        <v>0</v>
      </c>
      <c r="S99" s="760">
        <f t="shared" si="24"/>
        <v>0</v>
      </c>
      <c r="T99" s="763">
        <f t="shared" si="17"/>
        <v>0</v>
      </c>
      <c r="U99" s="762">
        <f t="shared" si="18"/>
        <v>0</v>
      </c>
      <c r="V99" s="732">
        <f t="shared" si="20"/>
        <v>0</v>
      </c>
      <c r="W99" s="730">
        <f t="shared" si="21"/>
        <v>0</v>
      </c>
      <c r="X99" s="731">
        <f t="shared" si="19"/>
        <v>0</v>
      </c>
      <c r="Y99" s="12"/>
      <c r="Z99" s="12"/>
      <c r="AA99" s="10"/>
      <c r="AB99" s="10"/>
      <c r="AC99" s="10"/>
      <c r="AD99" s="10"/>
      <c r="AE99" s="10"/>
      <c r="BN99" s="105"/>
      <c r="BO99" s="105"/>
      <c r="BP99" s="105"/>
      <c r="BQ99" s="105"/>
      <c r="BR99" s="105"/>
      <c r="BS99" s="105"/>
      <c r="BT99" s="105"/>
      <c r="BU99" s="105"/>
      <c r="BV99" s="105"/>
      <c r="BW99" s="105"/>
      <c r="BX99" s="105"/>
      <c r="BY99" s="105"/>
      <c r="BZ99" s="105"/>
    </row>
    <row r="100" spans="1:78" x14ac:dyDescent="0.25">
      <c r="A100" s="771"/>
      <c r="B100" s="442"/>
      <c r="C100" s="772"/>
      <c r="D100" s="828"/>
      <c r="E100" s="445"/>
      <c r="F100" s="353"/>
      <c r="G100" s="829"/>
      <c r="H100" s="272"/>
      <c r="I100" s="272"/>
      <c r="J100" s="272"/>
      <c r="K100" s="272"/>
      <c r="L100" s="830"/>
      <c r="M100" s="826" t="s">
        <v>510</v>
      </c>
      <c r="N100" s="758"/>
      <c r="O100" s="775"/>
      <c r="P100" s="10"/>
      <c r="Q100" s="725">
        <f t="shared" si="22"/>
        <v>0</v>
      </c>
      <c r="R100" s="729">
        <f t="shared" si="23"/>
        <v>0</v>
      </c>
      <c r="S100" s="760">
        <f t="shared" si="24"/>
        <v>0</v>
      </c>
      <c r="T100" s="763">
        <f t="shared" si="17"/>
        <v>0</v>
      </c>
      <c r="U100" s="762">
        <f t="shared" si="18"/>
        <v>0</v>
      </c>
      <c r="V100" s="732">
        <f t="shared" si="20"/>
        <v>0</v>
      </c>
      <c r="W100" s="730">
        <f t="shared" si="21"/>
        <v>0</v>
      </c>
      <c r="X100" s="731">
        <f t="shared" si="19"/>
        <v>0</v>
      </c>
      <c r="Y100" s="12"/>
      <c r="Z100" s="12"/>
      <c r="AA100" s="10"/>
      <c r="AB100" s="10"/>
      <c r="AC100" s="10"/>
      <c r="AD100" s="10"/>
      <c r="AE100" s="10"/>
      <c r="BN100" s="105"/>
      <c r="BO100" s="105"/>
      <c r="BP100" s="105"/>
      <c r="BQ100" s="105"/>
      <c r="BR100" s="105"/>
      <c r="BS100" s="105"/>
      <c r="BT100" s="105"/>
      <c r="BU100" s="105"/>
      <c r="BV100" s="105"/>
      <c r="BW100" s="105"/>
      <c r="BX100" s="105"/>
      <c r="BY100" s="105"/>
      <c r="BZ100" s="105"/>
    </row>
    <row r="101" spans="1:78" x14ac:dyDescent="0.25">
      <c r="A101" s="771"/>
      <c r="B101" s="442"/>
      <c r="C101" s="772"/>
      <c r="D101" s="828"/>
      <c r="E101" s="445"/>
      <c r="F101" s="353"/>
      <c r="G101" s="829"/>
      <c r="H101" s="272"/>
      <c r="I101" s="272"/>
      <c r="J101" s="272"/>
      <c r="K101" s="272"/>
      <c r="L101" s="830"/>
      <c r="M101" s="826" t="s">
        <v>510</v>
      </c>
      <c r="N101" s="758"/>
      <c r="O101" s="775"/>
      <c r="P101" s="10"/>
      <c r="Q101" s="725">
        <f t="shared" si="22"/>
        <v>0</v>
      </c>
      <c r="R101" s="729">
        <f t="shared" si="23"/>
        <v>0</v>
      </c>
      <c r="S101" s="760">
        <f t="shared" si="24"/>
        <v>0</v>
      </c>
      <c r="T101" s="763">
        <f t="shared" si="17"/>
        <v>0</v>
      </c>
      <c r="U101" s="762">
        <f t="shared" si="18"/>
        <v>0</v>
      </c>
      <c r="V101" s="732">
        <f t="shared" si="20"/>
        <v>0</v>
      </c>
      <c r="W101" s="730">
        <f t="shared" si="21"/>
        <v>0</v>
      </c>
      <c r="X101" s="731">
        <f t="shared" si="19"/>
        <v>0</v>
      </c>
      <c r="Y101" s="12"/>
      <c r="Z101" s="12"/>
      <c r="AA101" s="10"/>
      <c r="AB101" s="10"/>
      <c r="AC101" s="10"/>
      <c r="AD101" s="10"/>
      <c r="AE101" s="10"/>
      <c r="BN101" s="105"/>
      <c r="BO101" s="105"/>
      <c r="BP101" s="105"/>
      <c r="BQ101" s="105"/>
      <c r="BR101" s="105"/>
      <c r="BS101" s="105"/>
      <c r="BT101" s="105"/>
      <c r="BU101" s="105"/>
      <c r="BV101" s="105"/>
      <c r="BW101" s="105"/>
      <c r="BX101" s="105"/>
      <c r="BY101" s="105"/>
      <c r="BZ101" s="105"/>
    </row>
    <row r="102" spans="1:78" x14ac:dyDescent="0.25">
      <c r="A102" s="771"/>
      <c r="B102" s="442"/>
      <c r="C102" s="772"/>
      <c r="D102" s="828"/>
      <c r="E102" s="445"/>
      <c r="F102" s="353"/>
      <c r="G102" s="829"/>
      <c r="H102" s="272"/>
      <c r="I102" s="272"/>
      <c r="J102" s="272"/>
      <c r="K102" s="272"/>
      <c r="L102" s="830"/>
      <c r="M102" s="826" t="s">
        <v>510</v>
      </c>
      <c r="N102" s="758"/>
      <c r="O102" s="775"/>
      <c r="P102" s="10"/>
      <c r="Q102" s="725">
        <f t="shared" si="22"/>
        <v>0</v>
      </c>
      <c r="R102" s="729">
        <f t="shared" si="23"/>
        <v>0</v>
      </c>
      <c r="S102" s="760">
        <f t="shared" si="24"/>
        <v>0</v>
      </c>
      <c r="T102" s="763">
        <f t="shared" si="17"/>
        <v>0</v>
      </c>
      <c r="U102" s="762">
        <f t="shared" si="18"/>
        <v>0</v>
      </c>
      <c r="V102" s="732">
        <f t="shared" si="20"/>
        <v>0</v>
      </c>
      <c r="W102" s="730">
        <f t="shared" si="21"/>
        <v>0</v>
      </c>
      <c r="X102" s="731">
        <f t="shared" si="19"/>
        <v>0</v>
      </c>
      <c r="Y102" s="12"/>
      <c r="Z102" s="12"/>
      <c r="AA102" s="10"/>
      <c r="AB102" s="10"/>
      <c r="AC102" s="10"/>
      <c r="AD102" s="10"/>
      <c r="AE102" s="10"/>
      <c r="BN102" s="105"/>
      <c r="BO102" s="105"/>
      <c r="BP102" s="105"/>
      <c r="BQ102" s="105"/>
      <c r="BR102" s="105"/>
      <c r="BS102" s="105"/>
      <c r="BT102" s="105"/>
      <c r="BU102" s="105"/>
      <c r="BV102" s="105"/>
      <c r="BW102" s="105"/>
      <c r="BX102" s="105"/>
      <c r="BY102" s="105"/>
      <c r="BZ102" s="105"/>
    </row>
    <row r="103" spans="1:78" x14ac:dyDescent="0.25">
      <c r="A103" s="771"/>
      <c r="B103" s="442"/>
      <c r="C103" s="772"/>
      <c r="D103" s="828"/>
      <c r="E103" s="445"/>
      <c r="F103" s="353"/>
      <c r="G103" s="829"/>
      <c r="H103" s="272"/>
      <c r="I103" s="272"/>
      <c r="J103" s="272"/>
      <c r="K103" s="272"/>
      <c r="L103" s="830"/>
      <c r="M103" s="826" t="s">
        <v>510</v>
      </c>
      <c r="N103" s="758"/>
      <c r="O103" s="775"/>
      <c r="P103" s="10"/>
      <c r="Q103" s="725">
        <f t="shared" si="22"/>
        <v>0</v>
      </c>
      <c r="R103" s="729">
        <f t="shared" si="23"/>
        <v>0</v>
      </c>
      <c r="S103" s="760">
        <f t="shared" si="24"/>
        <v>0</v>
      </c>
      <c r="T103" s="763">
        <f t="shared" si="17"/>
        <v>0</v>
      </c>
      <c r="U103" s="762">
        <f t="shared" si="18"/>
        <v>0</v>
      </c>
      <c r="V103" s="732">
        <f t="shared" si="20"/>
        <v>0</v>
      </c>
      <c r="W103" s="730">
        <f t="shared" si="21"/>
        <v>0</v>
      </c>
      <c r="X103" s="731">
        <f t="shared" si="19"/>
        <v>0</v>
      </c>
      <c r="Y103" s="12"/>
      <c r="Z103" s="12"/>
      <c r="AA103" s="10"/>
      <c r="AB103" s="10"/>
      <c r="AC103" s="10"/>
      <c r="AD103" s="10"/>
      <c r="AE103" s="10"/>
      <c r="BN103" s="105"/>
      <c r="BO103" s="105"/>
      <c r="BP103" s="105"/>
      <c r="BQ103" s="105"/>
      <c r="BR103" s="105"/>
      <c r="BS103" s="105"/>
      <c r="BT103" s="105"/>
      <c r="BU103" s="105"/>
      <c r="BV103" s="105"/>
      <c r="BW103" s="105"/>
      <c r="BX103" s="105"/>
      <c r="BY103" s="105"/>
      <c r="BZ103" s="105"/>
    </row>
    <row r="104" spans="1:78" x14ac:dyDescent="0.25">
      <c r="A104" s="771"/>
      <c r="B104" s="442"/>
      <c r="C104" s="772"/>
      <c r="D104" s="828"/>
      <c r="E104" s="445"/>
      <c r="F104" s="353"/>
      <c r="G104" s="829"/>
      <c r="H104" s="272"/>
      <c r="I104" s="272"/>
      <c r="J104" s="272"/>
      <c r="K104" s="272"/>
      <c r="L104" s="830"/>
      <c r="M104" s="826" t="s">
        <v>510</v>
      </c>
      <c r="N104" s="758"/>
      <c r="O104" s="775"/>
      <c r="P104" s="10"/>
      <c r="Q104" s="725">
        <f t="shared" si="22"/>
        <v>0</v>
      </c>
      <c r="R104" s="729">
        <f t="shared" si="23"/>
        <v>0</v>
      </c>
      <c r="S104" s="760">
        <f t="shared" si="24"/>
        <v>0</v>
      </c>
      <c r="T104" s="763">
        <f t="shared" si="17"/>
        <v>0</v>
      </c>
      <c r="U104" s="762">
        <f t="shared" si="18"/>
        <v>0</v>
      </c>
      <c r="V104" s="732">
        <f t="shared" si="20"/>
        <v>0</v>
      </c>
      <c r="W104" s="730">
        <f t="shared" si="21"/>
        <v>0</v>
      </c>
      <c r="X104" s="731">
        <f t="shared" si="19"/>
        <v>0</v>
      </c>
      <c r="Y104" s="12"/>
      <c r="Z104" s="12"/>
      <c r="AA104" s="10"/>
      <c r="AB104" s="10"/>
      <c r="AC104" s="10"/>
      <c r="AD104" s="10"/>
      <c r="AE104" s="10"/>
      <c r="BN104" s="105"/>
      <c r="BO104" s="105"/>
      <c r="BP104" s="105"/>
      <c r="BQ104" s="105"/>
      <c r="BR104" s="105"/>
      <c r="BS104" s="105"/>
      <c r="BT104" s="105"/>
      <c r="BU104" s="105"/>
      <c r="BV104" s="105"/>
      <c r="BW104" s="105"/>
      <c r="BX104" s="105"/>
      <c r="BY104" s="105"/>
      <c r="BZ104" s="105"/>
    </row>
    <row r="105" spans="1:78" x14ac:dyDescent="0.25">
      <c r="A105" s="771"/>
      <c r="B105" s="442"/>
      <c r="C105" s="772"/>
      <c r="D105" s="828"/>
      <c r="E105" s="445"/>
      <c r="F105" s="353"/>
      <c r="G105" s="829"/>
      <c r="H105" s="272"/>
      <c r="I105" s="272"/>
      <c r="J105" s="272"/>
      <c r="K105" s="272"/>
      <c r="L105" s="830"/>
      <c r="M105" s="826" t="s">
        <v>510</v>
      </c>
      <c r="N105" s="758"/>
      <c r="O105" s="775"/>
      <c r="P105" s="10"/>
      <c r="Q105" s="725">
        <f t="shared" si="22"/>
        <v>0</v>
      </c>
      <c r="R105" s="729">
        <f t="shared" si="23"/>
        <v>0</v>
      </c>
      <c r="S105" s="760">
        <f t="shared" si="24"/>
        <v>0</v>
      </c>
      <c r="T105" s="763">
        <f t="shared" si="17"/>
        <v>0</v>
      </c>
      <c r="U105" s="762">
        <f t="shared" si="18"/>
        <v>0</v>
      </c>
      <c r="V105" s="732">
        <f t="shared" si="20"/>
        <v>0</v>
      </c>
      <c r="W105" s="730">
        <f t="shared" si="21"/>
        <v>0</v>
      </c>
      <c r="X105" s="731">
        <f t="shared" si="19"/>
        <v>0</v>
      </c>
      <c r="Y105" s="12"/>
      <c r="Z105" s="12"/>
      <c r="AA105" s="10"/>
      <c r="AB105" s="10"/>
      <c r="AC105" s="10"/>
      <c r="AD105" s="10"/>
      <c r="AE105" s="10"/>
      <c r="BN105" s="105"/>
      <c r="BO105" s="105"/>
      <c r="BP105" s="105"/>
      <c r="BQ105" s="105"/>
      <c r="BR105" s="105"/>
      <c r="BS105" s="105"/>
      <c r="BT105" s="105"/>
      <c r="BU105" s="105"/>
      <c r="BV105" s="105"/>
      <c r="BW105" s="105"/>
      <c r="BX105" s="105"/>
      <c r="BY105" s="105"/>
      <c r="BZ105" s="105"/>
    </row>
    <row r="106" spans="1:78" x14ac:dyDescent="0.25">
      <c r="A106" s="771"/>
      <c r="B106" s="442"/>
      <c r="C106" s="772"/>
      <c r="D106" s="828"/>
      <c r="E106" s="445"/>
      <c r="F106" s="353"/>
      <c r="G106" s="829"/>
      <c r="H106" s="272"/>
      <c r="I106" s="272"/>
      <c r="J106" s="272"/>
      <c r="K106" s="272"/>
      <c r="L106" s="830"/>
      <c r="M106" s="826" t="s">
        <v>510</v>
      </c>
      <c r="N106" s="758"/>
      <c r="O106" s="775"/>
      <c r="P106" s="10"/>
      <c r="Q106" s="725">
        <f t="shared" si="22"/>
        <v>0</v>
      </c>
      <c r="R106" s="729">
        <f t="shared" si="23"/>
        <v>0</v>
      </c>
      <c r="S106" s="760">
        <f t="shared" si="24"/>
        <v>0</v>
      </c>
      <c r="T106" s="763">
        <f t="shared" si="17"/>
        <v>0</v>
      </c>
      <c r="U106" s="762">
        <f t="shared" si="18"/>
        <v>0</v>
      </c>
      <c r="V106" s="732">
        <f t="shared" si="20"/>
        <v>0</v>
      </c>
      <c r="W106" s="730">
        <f t="shared" si="21"/>
        <v>0</v>
      </c>
      <c r="X106" s="731">
        <f t="shared" si="19"/>
        <v>0</v>
      </c>
      <c r="Y106" s="12"/>
      <c r="Z106" s="12"/>
      <c r="AA106" s="10"/>
      <c r="AB106" s="10"/>
      <c r="AC106" s="10"/>
      <c r="AD106" s="10"/>
      <c r="AE106" s="10"/>
      <c r="BN106" s="105"/>
      <c r="BO106" s="105"/>
      <c r="BP106" s="105"/>
      <c r="BQ106" s="105"/>
      <c r="BR106" s="105"/>
      <c r="BS106" s="105"/>
      <c r="BT106" s="105"/>
      <c r="BU106" s="105"/>
      <c r="BV106" s="105"/>
      <c r="BW106" s="105"/>
      <c r="BX106" s="105"/>
      <c r="BY106" s="105"/>
      <c r="BZ106" s="105"/>
    </row>
    <row r="107" spans="1:78" x14ac:dyDescent="0.25">
      <c r="A107" s="771"/>
      <c r="B107" s="442"/>
      <c r="C107" s="772"/>
      <c r="D107" s="828"/>
      <c r="E107" s="445"/>
      <c r="F107" s="353"/>
      <c r="G107" s="829"/>
      <c r="H107" s="272"/>
      <c r="I107" s="272"/>
      <c r="J107" s="272"/>
      <c r="K107" s="272"/>
      <c r="L107" s="830"/>
      <c r="M107" s="826" t="s">
        <v>510</v>
      </c>
      <c r="N107" s="758"/>
      <c r="O107" s="775"/>
      <c r="P107" s="10"/>
      <c r="Q107" s="725">
        <f t="shared" si="22"/>
        <v>0</v>
      </c>
      <c r="R107" s="729">
        <f t="shared" si="23"/>
        <v>0</v>
      </c>
      <c r="S107" s="760">
        <f t="shared" si="24"/>
        <v>0</v>
      </c>
      <c r="T107" s="763">
        <f t="shared" si="17"/>
        <v>0</v>
      </c>
      <c r="U107" s="762">
        <f t="shared" si="18"/>
        <v>0</v>
      </c>
      <c r="V107" s="732">
        <f t="shared" si="20"/>
        <v>0</v>
      </c>
      <c r="W107" s="730">
        <f t="shared" si="21"/>
        <v>0</v>
      </c>
      <c r="X107" s="731">
        <f t="shared" si="19"/>
        <v>0</v>
      </c>
      <c r="Y107" s="12"/>
      <c r="Z107" s="12"/>
      <c r="AA107" s="10"/>
      <c r="AB107" s="10"/>
      <c r="AC107" s="10"/>
      <c r="AD107" s="10"/>
      <c r="AE107" s="10"/>
      <c r="BN107" s="105"/>
      <c r="BO107" s="105"/>
      <c r="BP107" s="105"/>
      <c r="BQ107" s="105"/>
      <c r="BR107" s="105"/>
      <c r="BS107" s="105"/>
      <c r="BT107" s="105"/>
      <c r="BU107" s="105"/>
      <c r="BV107" s="105"/>
      <c r="BW107" s="105"/>
      <c r="BX107" s="105"/>
      <c r="BY107" s="105"/>
      <c r="BZ107" s="105"/>
    </row>
    <row r="108" spans="1:78" x14ac:dyDescent="0.25">
      <c r="A108" s="771"/>
      <c r="B108" s="442"/>
      <c r="C108" s="772"/>
      <c r="D108" s="828"/>
      <c r="E108" s="445"/>
      <c r="F108" s="353"/>
      <c r="G108" s="829"/>
      <c r="H108" s="272"/>
      <c r="I108" s="272"/>
      <c r="J108" s="272"/>
      <c r="K108" s="272"/>
      <c r="L108" s="830"/>
      <c r="M108" s="826" t="s">
        <v>510</v>
      </c>
      <c r="N108" s="758"/>
      <c r="O108" s="775"/>
      <c r="P108" s="10"/>
      <c r="Q108" s="725">
        <f t="shared" si="22"/>
        <v>0</v>
      </c>
      <c r="R108" s="729">
        <f t="shared" si="23"/>
        <v>0</v>
      </c>
      <c r="S108" s="760">
        <f t="shared" si="24"/>
        <v>0</v>
      </c>
      <c r="T108" s="763">
        <f t="shared" si="17"/>
        <v>0</v>
      </c>
      <c r="U108" s="762">
        <f t="shared" si="18"/>
        <v>0</v>
      </c>
      <c r="V108" s="732">
        <f t="shared" si="20"/>
        <v>0</v>
      </c>
      <c r="W108" s="730">
        <f t="shared" si="21"/>
        <v>0</v>
      </c>
      <c r="X108" s="731">
        <f t="shared" si="19"/>
        <v>0</v>
      </c>
      <c r="Y108" s="12"/>
      <c r="Z108" s="12"/>
      <c r="AA108" s="10"/>
      <c r="AB108" s="10"/>
      <c r="AC108" s="10"/>
      <c r="AD108" s="10"/>
      <c r="AE108" s="10"/>
      <c r="BN108" s="105"/>
      <c r="BO108" s="105"/>
      <c r="BP108" s="105"/>
      <c r="BQ108" s="105"/>
      <c r="BR108" s="105"/>
      <c r="BS108" s="105"/>
      <c r="BT108" s="105"/>
      <c r="BU108" s="105"/>
      <c r="BV108" s="105"/>
      <c r="BW108" s="105"/>
      <c r="BX108" s="105"/>
      <c r="BY108" s="105"/>
      <c r="BZ108" s="105"/>
    </row>
    <row r="109" spans="1:78" x14ac:dyDescent="0.25">
      <c r="A109" s="771"/>
      <c r="B109" s="442"/>
      <c r="C109" s="772"/>
      <c r="D109" s="828"/>
      <c r="E109" s="445"/>
      <c r="F109" s="353"/>
      <c r="G109" s="829"/>
      <c r="H109" s="272"/>
      <c r="I109" s="272"/>
      <c r="J109" s="272"/>
      <c r="K109" s="272"/>
      <c r="L109" s="830"/>
      <c r="M109" s="826" t="s">
        <v>510</v>
      </c>
      <c r="N109" s="758"/>
      <c r="O109" s="775"/>
      <c r="P109" s="10"/>
      <c r="Q109" s="725">
        <f t="shared" si="22"/>
        <v>0</v>
      </c>
      <c r="R109" s="729">
        <f t="shared" si="23"/>
        <v>0</v>
      </c>
      <c r="S109" s="760">
        <f t="shared" si="24"/>
        <v>0</v>
      </c>
      <c r="T109" s="763">
        <f t="shared" si="17"/>
        <v>0</v>
      </c>
      <c r="U109" s="762">
        <f t="shared" si="18"/>
        <v>0</v>
      </c>
      <c r="V109" s="732">
        <f t="shared" si="20"/>
        <v>0</v>
      </c>
      <c r="W109" s="730">
        <f t="shared" si="21"/>
        <v>0</v>
      </c>
      <c r="X109" s="731">
        <f t="shared" si="19"/>
        <v>0</v>
      </c>
      <c r="Y109" s="12"/>
      <c r="Z109" s="12"/>
      <c r="AA109" s="10"/>
      <c r="AB109" s="10"/>
      <c r="AC109" s="10"/>
      <c r="AD109" s="10"/>
      <c r="AE109" s="10"/>
      <c r="BN109" s="105"/>
      <c r="BO109" s="105"/>
      <c r="BP109" s="105"/>
      <c r="BQ109" s="105"/>
      <c r="BR109" s="105"/>
      <c r="BS109" s="105"/>
      <c r="BT109" s="105"/>
      <c r="BU109" s="105"/>
      <c r="BV109" s="105"/>
      <c r="BW109" s="105"/>
      <c r="BX109" s="105"/>
      <c r="BY109" s="105"/>
      <c r="BZ109" s="105"/>
    </row>
    <row r="110" spans="1:78" ht="18.75" customHeight="1" x14ac:dyDescent="0.25">
      <c r="A110" s="771"/>
      <c r="B110" s="442"/>
      <c r="C110" s="772"/>
      <c r="D110" s="828"/>
      <c r="E110" s="445"/>
      <c r="F110" s="353"/>
      <c r="G110" s="829"/>
      <c r="H110" s="272"/>
      <c r="I110" s="272"/>
      <c r="J110" s="272"/>
      <c r="K110" s="272"/>
      <c r="L110" s="830"/>
      <c r="M110" s="826" t="s">
        <v>510</v>
      </c>
      <c r="N110" s="758"/>
      <c r="O110" s="775"/>
      <c r="P110" s="10"/>
      <c r="Q110" s="725">
        <f t="shared" si="22"/>
        <v>0</v>
      </c>
      <c r="R110" s="729">
        <f t="shared" si="23"/>
        <v>0</v>
      </c>
      <c r="S110" s="760">
        <f t="shared" si="24"/>
        <v>0</v>
      </c>
      <c r="T110" s="763">
        <f t="shared" si="17"/>
        <v>0</v>
      </c>
      <c r="U110" s="762">
        <f t="shared" si="18"/>
        <v>0</v>
      </c>
      <c r="V110" s="732">
        <f t="shared" si="20"/>
        <v>0</v>
      </c>
      <c r="W110" s="730">
        <f t="shared" si="21"/>
        <v>0</v>
      </c>
      <c r="X110" s="731">
        <f t="shared" si="19"/>
        <v>0</v>
      </c>
      <c r="Y110" s="12"/>
      <c r="Z110" s="12"/>
      <c r="AA110" s="10"/>
      <c r="AB110" s="10"/>
      <c r="AC110" s="10"/>
      <c r="AD110" s="10"/>
      <c r="AE110" s="10"/>
      <c r="BN110" s="105"/>
      <c r="BO110" s="105"/>
      <c r="BP110" s="105"/>
      <c r="BQ110" s="105"/>
      <c r="BR110" s="105"/>
      <c r="BS110" s="105"/>
      <c r="BT110" s="105"/>
      <c r="BU110" s="105"/>
      <c r="BV110" s="105"/>
      <c r="BW110" s="105"/>
      <c r="BX110" s="105"/>
      <c r="BY110" s="105"/>
      <c r="BZ110" s="105"/>
    </row>
    <row r="111" spans="1:78" ht="18.75" customHeight="1" x14ac:dyDescent="0.25">
      <c r="A111" s="771"/>
      <c r="B111" s="442"/>
      <c r="C111" s="772"/>
      <c r="D111" s="828"/>
      <c r="E111" s="445"/>
      <c r="F111" s="353"/>
      <c r="G111" s="829"/>
      <c r="H111" s="272"/>
      <c r="I111" s="272"/>
      <c r="J111" s="272"/>
      <c r="K111" s="272"/>
      <c r="L111" s="830"/>
      <c r="M111" s="826" t="s">
        <v>510</v>
      </c>
      <c r="N111" s="758"/>
      <c r="O111" s="775"/>
      <c r="P111" s="10"/>
      <c r="Q111" s="725">
        <f t="shared" si="22"/>
        <v>0</v>
      </c>
      <c r="R111" s="729">
        <f t="shared" si="23"/>
        <v>0</v>
      </c>
      <c r="S111" s="760">
        <f t="shared" si="24"/>
        <v>0</v>
      </c>
      <c r="T111" s="763">
        <f t="shared" si="17"/>
        <v>0</v>
      </c>
      <c r="U111" s="762">
        <f t="shared" si="18"/>
        <v>0</v>
      </c>
      <c r="V111" s="732">
        <f t="shared" si="20"/>
        <v>0</v>
      </c>
      <c r="W111" s="730">
        <f t="shared" si="21"/>
        <v>0</v>
      </c>
      <c r="X111" s="731">
        <f t="shared" si="19"/>
        <v>0</v>
      </c>
      <c r="Y111" s="12"/>
      <c r="Z111" s="12"/>
      <c r="AA111" s="10"/>
      <c r="AB111" s="10"/>
      <c r="AC111" s="10"/>
      <c r="AD111" s="10"/>
      <c r="AE111" s="10"/>
      <c r="BN111" s="105"/>
      <c r="BO111" s="105"/>
      <c r="BP111" s="105"/>
      <c r="BQ111" s="105"/>
      <c r="BR111" s="105"/>
      <c r="BS111" s="105"/>
      <c r="BT111" s="105"/>
      <c r="BU111" s="105"/>
      <c r="BV111" s="105"/>
      <c r="BW111" s="105"/>
      <c r="BX111" s="105"/>
      <c r="BY111" s="105"/>
      <c r="BZ111" s="105"/>
    </row>
    <row r="112" spans="1:78" ht="18.75" customHeight="1" x14ac:dyDescent="0.25">
      <c r="A112" s="771"/>
      <c r="B112" s="442"/>
      <c r="C112" s="772"/>
      <c r="D112" s="831"/>
      <c r="E112" s="777"/>
      <c r="F112" s="832"/>
      <c r="G112" s="833"/>
      <c r="H112" s="834"/>
      <c r="I112" s="834"/>
      <c r="J112" s="834"/>
      <c r="K112" s="834"/>
      <c r="L112" s="835"/>
      <c r="M112" s="826" t="s">
        <v>510</v>
      </c>
      <c r="N112" s="780"/>
      <c r="O112" s="781"/>
      <c r="P112" s="10"/>
      <c r="Q112" s="725">
        <f t="shared" si="22"/>
        <v>0</v>
      </c>
      <c r="R112" s="729">
        <f t="shared" si="23"/>
        <v>0</v>
      </c>
      <c r="S112" s="760">
        <f t="shared" si="24"/>
        <v>0</v>
      </c>
      <c r="T112" s="763">
        <f t="shared" si="17"/>
        <v>0</v>
      </c>
      <c r="U112" s="762">
        <f t="shared" si="18"/>
        <v>0</v>
      </c>
      <c r="V112" s="732">
        <f t="shared" si="20"/>
        <v>0</v>
      </c>
      <c r="W112" s="730">
        <f t="shared" si="21"/>
        <v>0</v>
      </c>
      <c r="X112" s="731">
        <f t="shared" si="19"/>
        <v>0</v>
      </c>
      <c r="Y112" s="12"/>
      <c r="Z112" s="12"/>
      <c r="AA112" s="10"/>
      <c r="AB112" s="10"/>
      <c r="AC112" s="10"/>
      <c r="AD112" s="10"/>
      <c r="AE112" s="10"/>
      <c r="BN112" s="105"/>
      <c r="BO112" s="105"/>
      <c r="BP112" s="105"/>
      <c r="BQ112" s="105"/>
      <c r="BR112" s="105"/>
      <c r="BS112" s="105"/>
      <c r="BT112" s="105"/>
      <c r="BU112" s="105"/>
      <c r="BV112" s="105"/>
      <c r="BW112" s="105"/>
      <c r="BX112" s="105"/>
      <c r="BY112" s="105"/>
      <c r="BZ112" s="105"/>
    </row>
    <row r="113" spans="1:78" ht="15.75" customHeight="1" thickBot="1" x14ac:dyDescent="0.3">
      <c r="A113" s="836"/>
      <c r="B113" s="785"/>
      <c r="C113" s="287"/>
      <c r="D113" s="837"/>
      <c r="E113" s="788"/>
      <c r="F113" s="838"/>
      <c r="G113" s="839"/>
      <c r="H113" s="840"/>
      <c r="I113" s="840"/>
      <c r="J113" s="840"/>
      <c r="K113" s="840"/>
      <c r="L113" s="841"/>
      <c r="M113" s="842" t="s">
        <v>510</v>
      </c>
      <c r="N113" s="843"/>
      <c r="O113" s="844"/>
      <c r="P113" s="10"/>
      <c r="Q113" s="725">
        <f t="shared" si="22"/>
        <v>0</v>
      </c>
      <c r="R113" s="729">
        <f t="shared" si="23"/>
        <v>0</v>
      </c>
      <c r="S113" s="760">
        <f t="shared" si="24"/>
        <v>0</v>
      </c>
      <c r="T113" s="763">
        <f t="shared" si="17"/>
        <v>0</v>
      </c>
      <c r="U113" s="762">
        <f t="shared" si="18"/>
        <v>0</v>
      </c>
      <c r="V113" s="732">
        <f t="shared" si="20"/>
        <v>0</v>
      </c>
      <c r="W113" s="730">
        <f t="shared" si="21"/>
        <v>0</v>
      </c>
      <c r="X113" s="731">
        <f t="shared" si="19"/>
        <v>0</v>
      </c>
      <c r="Y113" s="12"/>
      <c r="Z113" s="12"/>
      <c r="AA113" s="10"/>
      <c r="AB113" s="10"/>
      <c r="AC113" s="10"/>
      <c r="AD113" s="10"/>
      <c r="AE113" s="10"/>
      <c r="BN113" s="105"/>
      <c r="BO113" s="105"/>
      <c r="BP113" s="105"/>
      <c r="BQ113" s="105"/>
      <c r="BR113" s="105"/>
      <c r="BS113" s="105"/>
      <c r="BT113" s="105"/>
      <c r="BU113" s="105"/>
      <c r="BV113" s="105"/>
      <c r="BW113" s="105"/>
      <c r="BX113" s="105"/>
      <c r="BY113" s="105"/>
      <c r="BZ113" s="105"/>
    </row>
    <row r="114" spans="1:78" ht="17.25" thickBot="1" x14ac:dyDescent="0.3">
      <c r="A114" s="447"/>
      <c r="B114" s="447"/>
      <c r="C114" s="800"/>
      <c r="D114" s="800"/>
      <c r="E114" s="447"/>
      <c r="F114" s="462"/>
      <c r="G114" s="802"/>
      <c r="H114" s="462"/>
      <c r="I114" s="462"/>
      <c r="J114" s="462"/>
      <c r="K114" s="447"/>
      <c r="L114" s="447"/>
      <c r="M114" s="447"/>
      <c r="N114" s="845"/>
      <c r="O114" s="845"/>
      <c r="P114" s="846" t="s">
        <v>85</v>
      </c>
      <c r="Q114" s="541">
        <f t="shared" ref="Q114:X114" si="25">SUM(Q93:Q113)</f>
        <v>0</v>
      </c>
      <c r="R114" s="541">
        <f t="shared" si="25"/>
        <v>0</v>
      </c>
      <c r="S114" s="541">
        <f t="shared" si="25"/>
        <v>0</v>
      </c>
      <c r="T114" s="541">
        <f t="shared" si="25"/>
        <v>0</v>
      </c>
      <c r="U114" s="541">
        <f t="shared" si="25"/>
        <v>0</v>
      </c>
      <c r="V114" s="541">
        <f t="shared" si="25"/>
        <v>0</v>
      </c>
      <c r="W114" s="541">
        <f t="shared" si="25"/>
        <v>0</v>
      </c>
      <c r="X114" s="541">
        <f t="shared" si="25"/>
        <v>0</v>
      </c>
      <c r="Y114" s="12"/>
      <c r="Z114" s="12"/>
      <c r="AA114" s="10"/>
      <c r="AB114" s="10"/>
      <c r="AC114" s="10"/>
      <c r="AD114" s="10"/>
      <c r="AE114" s="10"/>
      <c r="BN114" s="105"/>
      <c r="BO114" s="105"/>
      <c r="BP114" s="105"/>
      <c r="BQ114" s="105"/>
      <c r="BR114" s="105"/>
      <c r="BS114" s="105"/>
      <c r="BT114" s="105"/>
      <c r="BU114" s="105"/>
      <c r="BV114" s="105"/>
      <c r="BW114" s="105"/>
      <c r="BX114" s="105"/>
      <c r="BY114" s="105"/>
      <c r="BZ114" s="105"/>
    </row>
    <row r="115" spans="1:78" x14ac:dyDescent="0.25">
      <c r="A115" s="447"/>
      <c r="B115" s="447"/>
      <c r="C115" s="447"/>
      <c r="D115" s="447"/>
      <c r="E115" s="447"/>
      <c r="F115" s="447"/>
      <c r="G115" s="447"/>
      <c r="H115" s="447"/>
      <c r="I115" s="447"/>
      <c r="J115" s="447"/>
      <c r="K115" s="447"/>
      <c r="L115" s="447"/>
      <c r="M115" s="447"/>
      <c r="N115" s="447"/>
      <c r="O115" s="447"/>
      <c r="P115" s="12"/>
      <c r="Q115" s="739"/>
      <c r="R115" s="739"/>
      <c r="S115" s="739"/>
      <c r="T115" s="739"/>
      <c r="U115" s="739"/>
      <c r="V115" s="739"/>
      <c r="W115" s="739"/>
      <c r="X115" s="739"/>
      <c r="Y115" s="12"/>
      <c r="Z115" s="12"/>
      <c r="AA115" s="10"/>
      <c r="AB115" s="10"/>
      <c r="AC115" s="10"/>
      <c r="AD115" s="10"/>
      <c r="AE115" s="10"/>
      <c r="BN115" s="105"/>
      <c r="BO115" s="105"/>
      <c r="BP115" s="105"/>
      <c r="BQ115" s="105"/>
      <c r="BR115" s="105"/>
      <c r="BS115" s="105"/>
      <c r="BT115" s="105"/>
      <c r="BU115" s="105"/>
      <c r="BV115" s="105"/>
      <c r="BW115" s="105"/>
      <c r="BX115" s="105"/>
      <c r="BY115" s="105"/>
      <c r="BZ115" s="105"/>
    </row>
    <row r="116" spans="1:78" x14ac:dyDescent="0.25">
      <c r="A116" s="447"/>
      <c r="B116" s="447"/>
      <c r="C116" s="447"/>
      <c r="D116" s="447"/>
      <c r="E116" s="447"/>
      <c r="F116" s="447"/>
      <c r="G116" s="447"/>
      <c r="H116" s="447"/>
      <c r="I116" s="447"/>
      <c r="J116" s="447"/>
      <c r="K116" s="447"/>
      <c r="L116" s="447"/>
      <c r="M116" s="447"/>
      <c r="N116" s="447"/>
      <c r="O116" s="447"/>
      <c r="P116" s="12"/>
      <c r="Q116" s="739"/>
      <c r="R116" s="739"/>
      <c r="S116" s="739"/>
      <c r="T116" s="739"/>
      <c r="U116" s="739"/>
      <c r="V116" s="739"/>
      <c r="W116" s="739"/>
      <c r="X116" s="739"/>
      <c r="Y116" s="12"/>
      <c r="Z116" s="12"/>
      <c r="AA116" s="10"/>
      <c r="AB116" s="10"/>
      <c r="AC116" s="10"/>
      <c r="AD116" s="10"/>
      <c r="AE116" s="10"/>
      <c r="BN116" s="105"/>
      <c r="BO116" s="105"/>
      <c r="BP116" s="105"/>
      <c r="BQ116" s="105"/>
      <c r="BR116" s="105"/>
      <c r="BS116" s="105"/>
      <c r="BT116" s="105"/>
      <c r="BU116" s="105"/>
      <c r="BV116" s="105"/>
      <c r="BW116" s="105"/>
      <c r="BX116" s="105"/>
      <c r="BY116" s="105"/>
      <c r="BZ116" s="105"/>
    </row>
    <row r="117" spans="1:78" s="105" customFormat="1" ht="15" customHeight="1" thickBot="1" x14ac:dyDescent="0.3">
      <c r="A117" s="462"/>
      <c r="B117" s="462"/>
      <c r="C117" s="802"/>
      <c r="D117" s="462"/>
      <c r="E117" s="462"/>
      <c r="F117" s="462"/>
      <c r="G117" s="462"/>
      <c r="H117" s="462"/>
      <c r="I117" s="462"/>
      <c r="J117" s="462"/>
      <c r="K117" s="462"/>
      <c r="L117" s="462"/>
      <c r="M117" s="462"/>
      <c r="N117" s="462"/>
      <c r="O117" s="462"/>
      <c r="P117" s="10"/>
      <c r="Q117" s="804"/>
      <c r="R117" s="804"/>
      <c r="S117" s="804"/>
      <c r="T117" s="804"/>
      <c r="U117" s="804"/>
      <c r="V117" s="804"/>
      <c r="W117" s="804"/>
      <c r="X117" s="804"/>
      <c r="Y117" s="10"/>
      <c r="Z117" s="10"/>
      <c r="AA117" s="10"/>
      <c r="AB117" s="10"/>
      <c r="AC117" s="10"/>
      <c r="AD117" s="10"/>
      <c r="AE117" s="10"/>
    </row>
    <row r="118" spans="1:78" s="105" customFormat="1" ht="34.5" customHeight="1" thickBot="1" x14ac:dyDescent="0.3">
      <c r="A118" s="847" t="s">
        <v>513</v>
      </c>
      <c r="B118" s="462"/>
      <c r="C118" s="802"/>
      <c r="D118" s="462"/>
      <c r="E118" s="848"/>
      <c r="F118" s="462"/>
      <c r="G118" s="462"/>
      <c r="H118" s="462"/>
      <c r="I118" s="462"/>
      <c r="J118" s="462"/>
      <c r="K118" s="462"/>
      <c r="L118" s="462"/>
      <c r="M118" s="462"/>
      <c r="N118" s="462"/>
      <c r="O118" s="462"/>
      <c r="P118" s="10"/>
      <c r="Q118" s="804"/>
      <c r="R118" s="804"/>
      <c r="S118" s="804"/>
      <c r="T118" s="804"/>
      <c r="U118" s="804"/>
      <c r="V118" s="804"/>
      <c r="W118" s="804"/>
      <c r="X118" s="804"/>
      <c r="Y118" s="10"/>
      <c r="Z118" s="10"/>
      <c r="AA118" s="10"/>
      <c r="AB118" s="10"/>
      <c r="AC118" s="10"/>
      <c r="AD118" s="10"/>
      <c r="AE118" s="10"/>
    </row>
    <row r="119" spans="1:78" s="108" customFormat="1" ht="18.75" customHeight="1" thickBot="1" x14ac:dyDescent="0.3">
      <c r="A119" s="1077" t="s">
        <v>447</v>
      </c>
      <c r="B119" s="1078"/>
      <c r="C119" s="1078"/>
      <c r="D119" s="1078"/>
      <c r="E119" s="1078"/>
      <c r="F119" s="1078"/>
      <c r="G119" s="1082" t="s">
        <v>448</v>
      </c>
      <c r="H119" s="1083"/>
      <c r="I119" s="1084"/>
      <c r="J119" s="1078" t="s">
        <v>521</v>
      </c>
      <c r="K119" s="1078"/>
      <c r="L119" s="1085"/>
      <c r="M119" s="849"/>
      <c r="N119" s="849"/>
      <c r="O119" s="849"/>
      <c r="P119" s="850"/>
      <c r="Q119" s="1095" t="s">
        <v>71</v>
      </c>
      <c r="R119" s="1096"/>
      <c r="S119" s="1096"/>
      <c r="T119" s="1097"/>
      <c r="U119" s="1104" t="s">
        <v>50</v>
      </c>
      <c r="V119" s="1105"/>
      <c r="W119" s="1105"/>
      <c r="X119" s="1106"/>
      <c r="Y119" s="10"/>
      <c r="Z119" s="10"/>
      <c r="AA119" s="10"/>
      <c r="AB119" s="10"/>
      <c r="AC119" s="10"/>
      <c r="AD119" s="10"/>
      <c r="AE119" s="10"/>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row>
    <row r="120" spans="1:78" ht="95.25" customHeight="1" thickBot="1" x14ac:dyDescent="0.3">
      <c r="A120" s="807" t="s">
        <v>9</v>
      </c>
      <c r="B120" s="814" t="s">
        <v>5</v>
      </c>
      <c r="C120" s="851" t="s">
        <v>6</v>
      </c>
      <c r="D120" s="810" t="s">
        <v>528</v>
      </c>
      <c r="E120" s="811" t="s">
        <v>529</v>
      </c>
      <c r="F120" s="814" t="s">
        <v>221</v>
      </c>
      <c r="G120" s="721" t="s">
        <v>707</v>
      </c>
      <c r="H120" s="722" t="s">
        <v>705</v>
      </c>
      <c r="I120" s="723" t="s">
        <v>706</v>
      </c>
      <c r="J120" s="722" t="s">
        <v>713</v>
      </c>
      <c r="K120" s="722" t="s">
        <v>714</v>
      </c>
      <c r="L120" s="723" t="s">
        <v>715</v>
      </c>
      <c r="M120" s="852"/>
      <c r="N120" s="852"/>
      <c r="O120" s="852"/>
      <c r="P120" s="853"/>
      <c r="Q120" s="751" t="s">
        <v>707</v>
      </c>
      <c r="R120" s="752" t="s">
        <v>705</v>
      </c>
      <c r="S120" s="753" t="s">
        <v>706</v>
      </c>
      <c r="T120" s="754" t="s">
        <v>710</v>
      </c>
      <c r="U120" s="751" t="s">
        <v>707</v>
      </c>
      <c r="V120" s="752" t="s">
        <v>705</v>
      </c>
      <c r="W120" s="755" t="s">
        <v>706</v>
      </c>
      <c r="X120" s="756" t="s">
        <v>52</v>
      </c>
      <c r="Y120" s="12"/>
      <c r="Z120" s="12"/>
      <c r="AA120" s="10"/>
      <c r="AB120" s="10"/>
      <c r="AC120" s="10"/>
      <c r="AD120" s="10"/>
      <c r="AE120" s="10"/>
      <c r="BN120" s="105"/>
      <c r="BO120" s="105"/>
      <c r="BP120" s="105"/>
      <c r="BQ120" s="105"/>
      <c r="BR120" s="105"/>
      <c r="BS120" s="105"/>
      <c r="BT120" s="105"/>
      <c r="BU120" s="105"/>
      <c r="BV120" s="105"/>
      <c r="BW120" s="105"/>
      <c r="BX120" s="105"/>
      <c r="BY120" s="105"/>
      <c r="BZ120" s="105"/>
    </row>
    <row r="121" spans="1:78" ht="16.5" customHeight="1" x14ac:dyDescent="0.25">
      <c r="A121" s="764"/>
      <c r="B121" s="442"/>
      <c r="C121" s="765"/>
      <c r="D121" s="854"/>
      <c r="E121" s="855"/>
      <c r="F121" s="856"/>
      <c r="G121" s="726" t="s">
        <v>510</v>
      </c>
      <c r="H121" s="726" t="s">
        <v>510</v>
      </c>
      <c r="I121" s="726" t="s">
        <v>510</v>
      </c>
      <c r="J121" s="857"/>
      <c r="K121" s="857"/>
      <c r="L121" s="858"/>
      <c r="M121" s="447"/>
      <c r="N121" s="447"/>
      <c r="O121" s="447"/>
      <c r="P121" s="12"/>
      <c r="Q121" s="725">
        <f>E121*D121*J121*0.001</f>
        <v>0</v>
      </c>
      <c r="R121" s="729">
        <f>E121*D121*K121*0.000001</f>
        <v>0</v>
      </c>
      <c r="S121" s="760">
        <f>E121*D121*L121*0.000001</f>
        <v>0</v>
      </c>
      <c r="T121" s="730">
        <f>F121*Q121</f>
        <v>0</v>
      </c>
      <c r="U121" s="725">
        <f>Q121*1</f>
        <v>0</v>
      </c>
      <c r="V121" s="729">
        <f>R121*25</f>
        <v>0</v>
      </c>
      <c r="W121" s="730">
        <f>S121*298</f>
        <v>0</v>
      </c>
      <c r="X121" s="859">
        <f>SUM(U121:W121)</f>
        <v>0</v>
      </c>
      <c r="Y121" s="12"/>
      <c r="Z121" s="12"/>
      <c r="AA121" s="10"/>
      <c r="AB121" s="10"/>
      <c r="AC121" s="10"/>
      <c r="AD121" s="10"/>
      <c r="AE121" s="10"/>
    </row>
    <row r="122" spans="1:78" ht="16.5" customHeight="1" x14ac:dyDescent="0.25">
      <c r="A122" s="771"/>
      <c r="B122" s="442"/>
      <c r="C122" s="772"/>
      <c r="D122" s="860"/>
      <c r="E122" s="599"/>
      <c r="F122" s="860"/>
      <c r="G122" s="726" t="s">
        <v>510</v>
      </c>
      <c r="H122" s="727" t="s">
        <v>510</v>
      </c>
      <c r="I122" s="728" t="s">
        <v>510</v>
      </c>
      <c r="J122" s="758"/>
      <c r="K122" s="758"/>
      <c r="L122" s="775"/>
      <c r="M122" s="447"/>
      <c r="N122" s="447"/>
      <c r="O122" s="447"/>
      <c r="P122" s="12"/>
      <c r="Q122" s="725">
        <f>E122*D122*J122*0.001</f>
        <v>0</v>
      </c>
      <c r="R122" s="729">
        <f>E122*D122*K122*0.000001</f>
        <v>0</v>
      </c>
      <c r="S122" s="760">
        <f>E122*D122*L122*0.000001</f>
        <v>0</v>
      </c>
      <c r="T122" s="763">
        <f>F122*Q122</f>
        <v>0</v>
      </c>
      <c r="U122" s="762">
        <f>Q122*1</f>
        <v>0</v>
      </c>
      <c r="V122" s="732">
        <f>R122*25</f>
        <v>0</v>
      </c>
      <c r="W122" s="730">
        <f t="shared" ref="W122:W140" si="26">S122*298</f>
        <v>0</v>
      </c>
      <c r="X122" s="761">
        <f>SUM(U122:W122)</f>
        <v>0</v>
      </c>
      <c r="Y122" s="12"/>
      <c r="Z122" s="12"/>
      <c r="AA122" s="10"/>
      <c r="AB122" s="10"/>
      <c r="AC122" s="10"/>
      <c r="AD122" s="10"/>
      <c r="AE122" s="10"/>
    </row>
    <row r="123" spans="1:78" ht="16.5" customHeight="1" x14ac:dyDescent="0.25">
      <c r="A123" s="771"/>
      <c r="B123" s="442"/>
      <c r="C123" s="772"/>
      <c r="D123" s="860"/>
      <c r="E123" s="599"/>
      <c r="F123" s="860"/>
      <c r="G123" s="726" t="s">
        <v>510</v>
      </c>
      <c r="H123" s="727" t="s">
        <v>510</v>
      </c>
      <c r="I123" s="728" t="s">
        <v>510</v>
      </c>
      <c r="J123" s="758"/>
      <c r="K123" s="758"/>
      <c r="L123" s="775"/>
      <c r="M123" s="447"/>
      <c r="N123" s="447"/>
      <c r="O123" s="447"/>
      <c r="P123" s="12"/>
      <c r="Q123" s="725">
        <f t="shared" ref="Q123:Q139" si="27">E123*D123*J123*0.001</f>
        <v>0</v>
      </c>
      <c r="R123" s="729">
        <f>E123*D123*K123*0.000001</f>
        <v>0</v>
      </c>
      <c r="S123" s="760">
        <f>E123*D123*L123*0.000001</f>
        <v>0</v>
      </c>
      <c r="T123" s="763">
        <f t="shared" ref="T123:T139" si="28">F123*Q123</f>
        <v>0</v>
      </c>
      <c r="U123" s="762">
        <f t="shared" ref="U123:U139" si="29">Q123*1</f>
        <v>0</v>
      </c>
      <c r="V123" s="732">
        <f t="shared" ref="V123:V139" si="30">R123*25</f>
        <v>0</v>
      </c>
      <c r="W123" s="730">
        <f t="shared" si="26"/>
        <v>0</v>
      </c>
      <c r="X123" s="761">
        <f t="shared" ref="X123:X139" si="31">SUM(U123:W123)</f>
        <v>0</v>
      </c>
      <c r="Y123" s="12"/>
      <c r="Z123" s="12"/>
      <c r="AA123" s="10"/>
      <c r="AB123" s="10"/>
      <c r="AC123" s="10"/>
      <c r="AD123" s="10"/>
      <c r="AE123" s="10"/>
    </row>
    <row r="124" spans="1:78" x14ac:dyDescent="0.25">
      <c r="A124" s="771"/>
      <c r="B124" s="442"/>
      <c r="C124" s="772"/>
      <c r="D124" s="860"/>
      <c r="E124" s="599"/>
      <c r="F124" s="860"/>
      <c r="G124" s="726" t="s">
        <v>510</v>
      </c>
      <c r="H124" s="727" t="s">
        <v>510</v>
      </c>
      <c r="I124" s="728" t="s">
        <v>510</v>
      </c>
      <c r="J124" s="758"/>
      <c r="K124" s="758"/>
      <c r="L124" s="775"/>
      <c r="M124" s="447"/>
      <c r="N124" s="447"/>
      <c r="O124" s="447"/>
      <c r="P124" s="12"/>
      <c r="Q124" s="725">
        <f>E124*D124*J124*0.001</f>
        <v>0</v>
      </c>
      <c r="R124" s="729">
        <f>E124*D124*K124*0.000001</f>
        <v>0</v>
      </c>
      <c r="S124" s="760">
        <f>E124*D124*L124*0.000001</f>
        <v>0</v>
      </c>
      <c r="T124" s="763">
        <f t="shared" si="28"/>
        <v>0</v>
      </c>
      <c r="U124" s="762">
        <f t="shared" si="29"/>
        <v>0</v>
      </c>
      <c r="V124" s="732">
        <f t="shared" si="30"/>
        <v>0</v>
      </c>
      <c r="W124" s="730">
        <f t="shared" si="26"/>
        <v>0</v>
      </c>
      <c r="X124" s="761">
        <f t="shared" si="31"/>
        <v>0</v>
      </c>
      <c r="Y124" s="12"/>
      <c r="Z124" s="12"/>
      <c r="AA124" s="10"/>
      <c r="AB124" s="10"/>
      <c r="AC124" s="10"/>
      <c r="AD124" s="10"/>
      <c r="AE124" s="10"/>
    </row>
    <row r="125" spans="1:78" x14ac:dyDescent="0.25">
      <c r="A125" s="771"/>
      <c r="B125" s="442"/>
      <c r="C125" s="772"/>
      <c r="D125" s="861"/>
      <c r="E125" s="614"/>
      <c r="F125" s="861"/>
      <c r="G125" s="726" t="s">
        <v>510</v>
      </c>
      <c r="H125" s="727" t="s">
        <v>510</v>
      </c>
      <c r="I125" s="728" t="s">
        <v>510</v>
      </c>
      <c r="J125" s="780"/>
      <c r="K125" s="780"/>
      <c r="L125" s="781"/>
      <c r="M125" s="447"/>
      <c r="N125" s="447"/>
      <c r="O125" s="447"/>
      <c r="P125" s="12"/>
      <c r="Q125" s="725">
        <f t="shared" si="27"/>
        <v>0</v>
      </c>
      <c r="R125" s="729">
        <f t="shared" ref="R125:R139" si="32">E125*D125*K125*0.000001</f>
        <v>0</v>
      </c>
      <c r="S125" s="760">
        <f t="shared" ref="S125:S139" si="33">E125*D125*L125*0.000001</f>
        <v>0</v>
      </c>
      <c r="T125" s="763">
        <f t="shared" si="28"/>
        <v>0</v>
      </c>
      <c r="U125" s="762">
        <f t="shared" si="29"/>
        <v>0</v>
      </c>
      <c r="V125" s="732">
        <f t="shared" si="30"/>
        <v>0</v>
      </c>
      <c r="W125" s="730">
        <f t="shared" si="26"/>
        <v>0</v>
      </c>
      <c r="X125" s="761">
        <f t="shared" si="31"/>
        <v>0</v>
      </c>
      <c r="Y125" s="12"/>
      <c r="Z125" s="12"/>
      <c r="AA125" s="10"/>
      <c r="AB125" s="10"/>
      <c r="AC125" s="10"/>
      <c r="AD125" s="10"/>
      <c r="AE125" s="10"/>
    </row>
    <row r="126" spans="1:78" x14ac:dyDescent="0.25">
      <c r="A126" s="771"/>
      <c r="B126" s="442"/>
      <c r="C126" s="772"/>
      <c r="D126" s="861"/>
      <c r="E126" s="614"/>
      <c r="F126" s="861"/>
      <c r="G126" s="726" t="s">
        <v>510</v>
      </c>
      <c r="H126" s="727" t="s">
        <v>510</v>
      </c>
      <c r="I126" s="728" t="s">
        <v>510</v>
      </c>
      <c r="J126" s="780"/>
      <c r="K126" s="780"/>
      <c r="L126" s="781"/>
      <c r="M126" s="447"/>
      <c r="N126" s="447"/>
      <c r="O126" s="447"/>
      <c r="P126" s="12"/>
      <c r="Q126" s="725">
        <f t="shared" si="27"/>
        <v>0</v>
      </c>
      <c r="R126" s="729">
        <f t="shared" si="32"/>
        <v>0</v>
      </c>
      <c r="S126" s="760">
        <f t="shared" si="33"/>
        <v>0</v>
      </c>
      <c r="T126" s="763">
        <f t="shared" si="28"/>
        <v>0</v>
      </c>
      <c r="U126" s="762">
        <f t="shared" si="29"/>
        <v>0</v>
      </c>
      <c r="V126" s="732">
        <f t="shared" si="30"/>
        <v>0</v>
      </c>
      <c r="W126" s="730">
        <f t="shared" si="26"/>
        <v>0</v>
      </c>
      <c r="X126" s="761">
        <f t="shared" ref="X126:X136" si="34">SUM(U126:W126)</f>
        <v>0</v>
      </c>
      <c r="Y126" s="12"/>
      <c r="Z126" s="12"/>
      <c r="AA126" s="10"/>
      <c r="AB126" s="10"/>
      <c r="AC126" s="10"/>
      <c r="AD126" s="10"/>
      <c r="AE126" s="10"/>
    </row>
    <row r="127" spans="1:78" x14ac:dyDescent="0.25">
      <c r="A127" s="771"/>
      <c r="B127" s="442"/>
      <c r="C127" s="772"/>
      <c r="D127" s="861"/>
      <c r="E127" s="614"/>
      <c r="F127" s="861"/>
      <c r="G127" s="726" t="s">
        <v>510</v>
      </c>
      <c r="H127" s="727" t="s">
        <v>510</v>
      </c>
      <c r="I127" s="728" t="s">
        <v>510</v>
      </c>
      <c r="J127" s="780"/>
      <c r="K127" s="780"/>
      <c r="L127" s="781"/>
      <c r="M127" s="447"/>
      <c r="N127" s="447"/>
      <c r="O127" s="447"/>
      <c r="P127" s="12"/>
      <c r="Q127" s="725">
        <f t="shared" si="27"/>
        <v>0</v>
      </c>
      <c r="R127" s="729">
        <f t="shared" si="32"/>
        <v>0</v>
      </c>
      <c r="S127" s="760">
        <f t="shared" si="33"/>
        <v>0</v>
      </c>
      <c r="T127" s="763">
        <f t="shared" si="28"/>
        <v>0</v>
      </c>
      <c r="U127" s="762">
        <f t="shared" si="29"/>
        <v>0</v>
      </c>
      <c r="V127" s="732">
        <f t="shared" si="30"/>
        <v>0</v>
      </c>
      <c r="W127" s="730">
        <f t="shared" si="26"/>
        <v>0</v>
      </c>
      <c r="X127" s="761">
        <f t="shared" si="34"/>
        <v>0</v>
      </c>
      <c r="Y127" s="12"/>
      <c r="Z127" s="12"/>
      <c r="AA127" s="10"/>
      <c r="AB127" s="10"/>
      <c r="AC127" s="10"/>
      <c r="AD127" s="10"/>
      <c r="AE127" s="10"/>
    </row>
    <row r="128" spans="1:78" x14ac:dyDescent="0.25">
      <c r="A128" s="771"/>
      <c r="B128" s="442"/>
      <c r="C128" s="772"/>
      <c r="D128" s="861"/>
      <c r="E128" s="614"/>
      <c r="F128" s="861"/>
      <c r="G128" s="726" t="s">
        <v>510</v>
      </c>
      <c r="H128" s="727" t="s">
        <v>510</v>
      </c>
      <c r="I128" s="728" t="s">
        <v>510</v>
      </c>
      <c r="J128" s="780"/>
      <c r="K128" s="780"/>
      <c r="L128" s="781"/>
      <c r="M128" s="447"/>
      <c r="N128" s="447"/>
      <c r="O128" s="447"/>
      <c r="P128" s="12"/>
      <c r="Q128" s="725">
        <f t="shared" si="27"/>
        <v>0</v>
      </c>
      <c r="R128" s="729">
        <f t="shared" si="32"/>
        <v>0</v>
      </c>
      <c r="S128" s="760">
        <f t="shared" si="33"/>
        <v>0</v>
      </c>
      <c r="T128" s="763">
        <f t="shared" si="28"/>
        <v>0</v>
      </c>
      <c r="U128" s="762">
        <f t="shared" si="29"/>
        <v>0</v>
      </c>
      <c r="V128" s="732">
        <f t="shared" si="30"/>
        <v>0</v>
      </c>
      <c r="W128" s="730">
        <f t="shared" si="26"/>
        <v>0</v>
      </c>
      <c r="X128" s="761">
        <f t="shared" si="34"/>
        <v>0</v>
      </c>
      <c r="Y128" s="12"/>
      <c r="Z128" s="12"/>
      <c r="AA128" s="10"/>
      <c r="AB128" s="10"/>
      <c r="AC128" s="10"/>
      <c r="AD128" s="10"/>
      <c r="AE128" s="10"/>
    </row>
    <row r="129" spans="1:65" x14ac:dyDescent="0.25">
      <c r="A129" s="771"/>
      <c r="B129" s="442"/>
      <c r="C129" s="772"/>
      <c r="D129" s="861"/>
      <c r="E129" s="614"/>
      <c r="F129" s="861"/>
      <c r="G129" s="726" t="s">
        <v>510</v>
      </c>
      <c r="H129" s="727" t="s">
        <v>510</v>
      </c>
      <c r="I129" s="728" t="s">
        <v>510</v>
      </c>
      <c r="J129" s="780"/>
      <c r="K129" s="780"/>
      <c r="L129" s="781"/>
      <c r="M129" s="447"/>
      <c r="N129" s="447"/>
      <c r="O129" s="447"/>
      <c r="P129" s="12"/>
      <c r="Q129" s="725">
        <f t="shared" si="27"/>
        <v>0</v>
      </c>
      <c r="R129" s="729">
        <f t="shared" si="32"/>
        <v>0</v>
      </c>
      <c r="S129" s="760">
        <f t="shared" si="33"/>
        <v>0</v>
      </c>
      <c r="T129" s="763">
        <f t="shared" si="28"/>
        <v>0</v>
      </c>
      <c r="U129" s="762">
        <f t="shared" si="29"/>
        <v>0</v>
      </c>
      <c r="V129" s="732">
        <f t="shared" si="30"/>
        <v>0</v>
      </c>
      <c r="W129" s="730">
        <f t="shared" si="26"/>
        <v>0</v>
      </c>
      <c r="X129" s="761">
        <f t="shared" si="34"/>
        <v>0</v>
      </c>
      <c r="Y129" s="12"/>
      <c r="Z129" s="12"/>
      <c r="AA129" s="10"/>
      <c r="AB129" s="10"/>
      <c r="AC129" s="10"/>
      <c r="AD129" s="10"/>
      <c r="AE129" s="10"/>
    </row>
    <row r="130" spans="1:65" x14ac:dyDescent="0.25">
      <c r="A130" s="771"/>
      <c r="B130" s="442"/>
      <c r="C130" s="772"/>
      <c r="D130" s="861"/>
      <c r="E130" s="614"/>
      <c r="F130" s="861"/>
      <c r="G130" s="726" t="s">
        <v>510</v>
      </c>
      <c r="H130" s="727" t="s">
        <v>510</v>
      </c>
      <c r="I130" s="728" t="s">
        <v>510</v>
      </c>
      <c r="J130" s="780"/>
      <c r="K130" s="780"/>
      <c r="L130" s="781"/>
      <c r="M130" s="447"/>
      <c r="N130" s="447"/>
      <c r="O130" s="447"/>
      <c r="P130" s="12"/>
      <c r="Q130" s="725">
        <f t="shared" si="27"/>
        <v>0</v>
      </c>
      <c r="R130" s="729">
        <f t="shared" si="32"/>
        <v>0</v>
      </c>
      <c r="S130" s="760">
        <f t="shared" si="33"/>
        <v>0</v>
      </c>
      <c r="T130" s="763">
        <f t="shared" si="28"/>
        <v>0</v>
      </c>
      <c r="U130" s="762">
        <f t="shared" si="29"/>
        <v>0</v>
      </c>
      <c r="V130" s="732">
        <f t="shared" si="30"/>
        <v>0</v>
      </c>
      <c r="W130" s="730">
        <f t="shared" si="26"/>
        <v>0</v>
      </c>
      <c r="X130" s="761">
        <f t="shared" si="34"/>
        <v>0</v>
      </c>
      <c r="Y130" s="12"/>
      <c r="Z130" s="12"/>
      <c r="AA130" s="10"/>
      <c r="AB130" s="10"/>
      <c r="AC130" s="10"/>
      <c r="AD130" s="10"/>
      <c r="AE130" s="10"/>
    </row>
    <row r="131" spans="1:65" x14ac:dyDescent="0.25">
      <c r="A131" s="771"/>
      <c r="B131" s="442"/>
      <c r="C131" s="772"/>
      <c r="D131" s="861"/>
      <c r="E131" s="614"/>
      <c r="F131" s="861"/>
      <c r="G131" s="726" t="s">
        <v>510</v>
      </c>
      <c r="H131" s="727" t="s">
        <v>510</v>
      </c>
      <c r="I131" s="728" t="s">
        <v>510</v>
      </c>
      <c r="J131" s="780"/>
      <c r="K131" s="780"/>
      <c r="L131" s="781"/>
      <c r="M131" s="447"/>
      <c r="N131" s="447"/>
      <c r="O131" s="447"/>
      <c r="P131" s="12"/>
      <c r="Q131" s="725">
        <f t="shared" si="27"/>
        <v>0</v>
      </c>
      <c r="R131" s="729">
        <f t="shared" si="32"/>
        <v>0</v>
      </c>
      <c r="S131" s="760">
        <f t="shared" si="33"/>
        <v>0</v>
      </c>
      <c r="T131" s="763">
        <f t="shared" si="28"/>
        <v>0</v>
      </c>
      <c r="U131" s="762">
        <f t="shared" si="29"/>
        <v>0</v>
      </c>
      <c r="V131" s="732">
        <f t="shared" si="30"/>
        <v>0</v>
      </c>
      <c r="W131" s="730">
        <f t="shared" si="26"/>
        <v>0</v>
      </c>
      <c r="X131" s="761">
        <f t="shared" si="34"/>
        <v>0</v>
      </c>
      <c r="Y131" s="12"/>
      <c r="Z131" s="12"/>
      <c r="AA131" s="10"/>
      <c r="AB131" s="10"/>
      <c r="AC131" s="10"/>
      <c r="AD131" s="10"/>
      <c r="AE131" s="10"/>
    </row>
    <row r="132" spans="1:65" x14ac:dyDescent="0.25">
      <c r="A132" s="771"/>
      <c r="B132" s="442"/>
      <c r="C132" s="772"/>
      <c r="D132" s="861"/>
      <c r="E132" s="614"/>
      <c r="F132" s="861"/>
      <c r="G132" s="726" t="s">
        <v>510</v>
      </c>
      <c r="H132" s="727" t="s">
        <v>510</v>
      </c>
      <c r="I132" s="728" t="s">
        <v>510</v>
      </c>
      <c r="J132" s="780"/>
      <c r="K132" s="780"/>
      <c r="L132" s="781"/>
      <c r="M132" s="447"/>
      <c r="N132" s="447"/>
      <c r="O132" s="447"/>
      <c r="P132" s="12"/>
      <c r="Q132" s="725">
        <f t="shared" si="27"/>
        <v>0</v>
      </c>
      <c r="R132" s="729">
        <f t="shared" si="32"/>
        <v>0</v>
      </c>
      <c r="S132" s="760">
        <f t="shared" si="33"/>
        <v>0</v>
      </c>
      <c r="T132" s="763">
        <f t="shared" si="28"/>
        <v>0</v>
      </c>
      <c r="U132" s="762">
        <f t="shared" si="29"/>
        <v>0</v>
      </c>
      <c r="V132" s="732">
        <f t="shared" si="30"/>
        <v>0</v>
      </c>
      <c r="W132" s="730">
        <f t="shared" si="26"/>
        <v>0</v>
      </c>
      <c r="X132" s="761">
        <f t="shared" si="34"/>
        <v>0</v>
      </c>
      <c r="Y132" s="12"/>
      <c r="Z132" s="12"/>
      <c r="AA132" s="10"/>
      <c r="AB132" s="10"/>
      <c r="AC132" s="10"/>
      <c r="AD132" s="10"/>
      <c r="AE132" s="10"/>
    </row>
    <row r="133" spans="1:65" x14ac:dyDescent="0.25">
      <c r="A133" s="771"/>
      <c r="B133" s="442"/>
      <c r="C133" s="772"/>
      <c r="D133" s="861"/>
      <c r="E133" s="614"/>
      <c r="F133" s="861"/>
      <c r="G133" s="726" t="s">
        <v>510</v>
      </c>
      <c r="H133" s="727" t="s">
        <v>510</v>
      </c>
      <c r="I133" s="728" t="s">
        <v>510</v>
      </c>
      <c r="J133" s="780"/>
      <c r="K133" s="780"/>
      <c r="L133" s="781"/>
      <c r="M133" s="447"/>
      <c r="N133" s="447"/>
      <c r="O133" s="447"/>
      <c r="P133" s="12"/>
      <c r="Q133" s="725">
        <f t="shared" si="27"/>
        <v>0</v>
      </c>
      <c r="R133" s="729">
        <f t="shared" si="32"/>
        <v>0</v>
      </c>
      <c r="S133" s="760">
        <f t="shared" si="33"/>
        <v>0</v>
      </c>
      <c r="T133" s="763">
        <f t="shared" si="28"/>
        <v>0</v>
      </c>
      <c r="U133" s="762">
        <f t="shared" si="29"/>
        <v>0</v>
      </c>
      <c r="V133" s="732">
        <f t="shared" si="30"/>
        <v>0</v>
      </c>
      <c r="W133" s="730">
        <f t="shared" si="26"/>
        <v>0</v>
      </c>
      <c r="X133" s="761">
        <f t="shared" si="34"/>
        <v>0</v>
      </c>
      <c r="Y133" s="12"/>
      <c r="Z133" s="12"/>
      <c r="AA133" s="10"/>
      <c r="AB133" s="10"/>
      <c r="AC133" s="10"/>
      <c r="AD133" s="10"/>
      <c r="AE133" s="10"/>
    </row>
    <row r="134" spans="1:65" x14ac:dyDescent="0.25">
      <c r="A134" s="771"/>
      <c r="B134" s="442"/>
      <c r="C134" s="772"/>
      <c r="D134" s="861"/>
      <c r="E134" s="614"/>
      <c r="F134" s="861"/>
      <c r="G134" s="726" t="s">
        <v>510</v>
      </c>
      <c r="H134" s="727" t="s">
        <v>510</v>
      </c>
      <c r="I134" s="728" t="s">
        <v>510</v>
      </c>
      <c r="J134" s="780"/>
      <c r="K134" s="780"/>
      <c r="L134" s="781"/>
      <c r="M134" s="447"/>
      <c r="N134" s="447"/>
      <c r="O134" s="447"/>
      <c r="P134" s="12"/>
      <c r="Q134" s="725">
        <f t="shared" si="27"/>
        <v>0</v>
      </c>
      <c r="R134" s="729">
        <f t="shared" si="32"/>
        <v>0</v>
      </c>
      <c r="S134" s="760">
        <f t="shared" si="33"/>
        <v>0</v>
      </c>
      <c r="T134" s="763">
        <f t="shared" si="28"/>
        <v>0</v>
      </c>
      <c r="U134" s="762">
        <f t="shared" si="29"/>
        <v>0</v>
      </c>
      <c r="V134" s="732">
        <f t="shared" si="30"/>
        <v>0</v>
      </c>
      <c r="W134" s="730">
        <f t="shared" si="26"/>
        <v>0</v>
      </c>
      <c r="X134" s="761">
        <f t="shared" si="34"/>
        <v>0</v>
      </c>
      <c r="Y134" s="12"/>
      <c r="Z134" s="12"/>
      <c r="AA134" s="10"/>
      <c r="AB134" s="10"/>
      <c r="AC134" s="10"/>
      <c r="AD134" s="10"/>
      <c r="AE134" s="10"/>
    </row>
    <row r="135" spans="1:65" x14ac:dyDescent="0.25">
      <c r="A135" s="771"/>
      <c r="B135" s="442"/>
      <c r="C135" s="772"/>
      <c r="D135" s="861"/>
      <c r="E135" s="614"/>
      <c r="F135" s="861"/>
      <c r="G135" s="726" t="s">
        <v>510</v>
      </c>
      <c r="H135" s="727" t="s">
        <v>510</v>
      </c>
      <c r="I135" s="728" t="s">
        <v>510</v>
      </c>
      <c r="J135" s="780"/>
      <c r="K135" s="780"/>
      <c r="L135" s="781"/>
      <c r="M135" s="447"/>
      <c r="N135" s="447"/>
      <c r="O135" s="447"/>
      <c r="P135" s="12"/>
      <c r="Q135" s="725">
        <f t="shared" si="27"/>
        <v>0</v>
      </c>
      <c r="R135" s="729">
        <f t="shared" si="32"/>
        <v>0</v>
      </c>
      <c r="S135" s="760">
        <f t="shared" si="33"/>
        <v>0</v>
      </c>
      <c r="T135" s="763">
        <f t="shared" si="28"/>
        <v>0</v>
      </c>
      <c r="U135" s="762">
        <f t="shared" si="29"/>
        <v>0</v>
      </c>
      <c r="V135" s="732">
        <f t="shared" si="30"/>
        <v>0</v>
      </c>
      <c r="W135" s="730">
        <f t="shared" si="26"/>
        <v>0</v>
      </c>
      <c r="X135" s="761">
        <f t="shared" si="34"/>
        <v>0</v>
      </c>
      <c r="Y135" s="12"/>
      <c r="Z135" s="12"/>
      <c r="AA135" s="10"/>
      <c r="AB135" s="10"/>
      <c r="AC135" s="10"/>
      <c r="AD135" s="10"/>
      <c r="AE135" s="10"/>
    </row>
    <row r="136" spans="1:65" x14ac:dyDescent="0.25">
      <c r="A136" s="771"/>
      <c r="B136" s="442"/>
      <c r="C136" s="772"/>
      <c r="D136" s="861"/>
      <c r="E136" s="614"/>
      <c r="F136" s="861"/>
      <c r="G136" s="726" t="s">
        <v>510</v>
      </c>
      <c r="H136" s="727" t="s">
        <v>510</v>
      </c>
      <c r="I136" s="728" t="s">
        <v>510</v>
      </c>
      <c r="J136" s="780"/>
      <c r="K136" s="780"/>
      <c r="L136" s="781"/>
      <c r="M136" s="447"/>
      <c r="N136" s="447"/>
      <c r="O136" s="447"/>
      <c r="P136" s="12"/>
      <c r="Q136" s="725">
        <f t="shared" si="27"/>
        <v>0</v>
      </c>
      <c r="R136" s="729">
        <f t="shared" si="32"/>
        <v>0</v>
      </c>
      <c r="S136" s="760">
        <f t="shared" si="33"/>
        <v>0</v>
      </c>
      <c r="T136" s="763">
        <f t="shared" si="28"/>
        <v>0</v>
      </c>
      <c r="U136" s="762">
        <f t="shared" si="29"/>
        <v>0</v>
      </c>
      <c r="V136" s="732">
        <f t="shared" si="30"/>
        <v>0</v>
      </c>
      <c r="W136" s="730">
        <f t="shared" si="26"/>
        <v>0</v>
      </c>
      <c r="X136" s="761">
        <f t="shared" si="34"/>
        <v>0</v>
      </c>
      <c r="Y136" s="12"/>
      <c r="Z136" s="12"/>
      <c r="AA136" s="10"/>
      <c r="AB136" s="10"/>
      <c r="AC136" s="10"/>
      <c r="AD136" s="10"/>
      <c r="AE136" s="10"/>
    </row>
    <row r="137" spans="1:65" x14ac:dyDescent="0.25">
      <c r="A137" s="771"/>
      <c r="B137" s="442"/>
      <c r="C137" s="772"/>
      <c r="D137" s="861"/>
      <c r="E137" s="614"/>
      <c r="F137" s="861"/>
      <c r="G137" s="726" t="s">
        <v>510</v>
      </c>
      <c r="H137" s="727" t="s">
        <v>510</v>
      </c>
      <c r="I137" s="728" t="s">
        <v>510</v>
      </c>
      <c r="J137" s="780"/>
      <c r="K137" s="780"/>
      <c r="L137" s="781"/>
      <c r="M137" s="447"/>
      <c r="N137" s="447"/>
      <c r="O137" s="447"/>
      <c r="P137" s="12"/>
      <c r="Q137" s="725">
        <f t="shared" si="27"/>
        <v>0</v>
      </c>
      <c r="R137" s="729">
        <f t="shared" si="32"/>
        <v>0</v>
      </c>
      <c r="S137" s="760">
        <f t="shared" si="33"/>
        <v>0</v>
      </c>
      <c r="T137" s="763">
        <f t="shared" si="28"/>
        <v>0</v>
      </c>
      <c r="U137" s="762">
        <f t="shared" si="29"/>
        <v>0</v>
      </c>
      <c r="V137" s="732">
        <f t="shared" si="30"/>
        <v>0</v>
      </c>
      <c r="W137" s="730">
        <f t="shared" si="26"/>
        <v>0</v>
      </c>
      <c r="X137" s="761">
        <f t="shared" si="31"/>
        <v>0</v>
      </c>
      <c r="Y137" s="12"/>
      <c r="Z137" s="12"/>
      <c r="AA137" s="10"/>
      <c r="AB137" s="10"/>
      <c r="AC137" s="10"/>
      <c r="AD137" s="10"/>
      <c r="AE137" s="10"/>
    </row>
    <row r="138" spans="1:65" x14ac:dyDescent="0.25">
      <c r="A138" s="771"/>
      <c r="B138" s="442"/>
      <c r="C138" s="772"/>
      <c r="D138" s="861"/>
      <c r="E138" s="614"/>
      <c r="F138" s="861"/>
      <c r="G138" s="726" t="s">
        <v>510</v>
      </c>
      <c r="H138" s="727" t="s">
        <v>510</v>
      </c>
      <c r="I138" s="728" t="s">
        <v>510</v>
      </c>
      <c r="J138" s="780"/>
      <c r="K138" s="780"/>
      <c r="L138" s="781"/>
      <c r="M138" s="447"/>
      <c r="N138" s="447"/>
      <c r="O138" s="447"/>
      <c r="P138" s="12"/>
      <c r="Q138" s="725">
        <f t="shared" si="27"/>
        <v>0</v>
      </c>
      <c r="R138" s="729">
        <f t="shared" si="32"/>
        <v>0</v>
      </c>
      <c r="S138" s="760">
        <f t="shared" si="33"/>
        <v>0</v>
      </c>
      <c r="T138" s="763">
        <f t="shared" si="28"/>
        <v>0</v>
      </c>
      <c r="U138" s="762">
        <f t="shared" si="29"/>
        <v>0</v>
      </c>
      <c r="V138" s="732">
        <f t="shared" si="30"/>
        <v>0</v>
      </c>
      <c r="W138" s="730">
        <f t="shared" si="26"/>
        <v>0</v>
      </c>
      <c r="X138" s="761">
        <f t="shared" si="31"/>
        <v>0</v>
      </c>
      <c r="Y138" s="12"/>
      <c r="Z138" s="12"/>
      <c r="AA138" s="10"/>
      <c r="AB138" s="10"/>
      <c r="AC138" s="10"/>
      <c r="AD138" s="10"/>
      <c r="AE138" s="10"/>
    </row>
    <row r="139" spans="1:65" ht="16.5" customHeight="1" x14ac:dyDescent="0.25">
      <c r="A139" s="771"/>
      <c r="B139" s="442"/>
      <c r="C139" s="772"/>
      <c r="D139" s="861"/>
      <c r="E139" s="614"/>
      <c r="F139" s="861"/>
      <c r="G139" s="726" t="s">
        <v>510</v>
      </c>
      <c r="H139" s="727" t="s">
        <v>510</v>
      </c>
      <c r="I139" s="728" t="s">
        <v>510</v>
      </c>
      <c r="J139" s="782"/>
      <c r="K139" s="862"/>
      <c r="L139" s="783"/>
      <c r="M139" s="447"/>
      <c r="N139" s="447"/>
      <c r="O139" s="447"/>
      <c r="P139" s="12"/>
      <c r="Q139" s="725">
        <f t="shared" si="27"/>
        <v>0</v>
      </c>
      <c r="R139" s="729">
        <f t="shared" si="32"/>
        <v>0</v>
      </c>
      <c r="S139" s="760">
        <f t="shared" si="33"/>
        <v>0</v>
      </c>
      <c r="T139" s="763">
        <f t="shared" si="28"/>
        <v>0</v>
      </c>
      <c r="U139" s="762">
        <f t="shared" si="29"/>
        <v>0</v>
      </c>
      <c r="V139" s="732">
        <f t="shared" si="30"/>
        <v>0</v>
      </c>
      <c r="W139" s="730">
        <f t="shared" si="26"/>
        <v>0</v>
      </c>
      <c r="X139" s="761">
        <f t="shared" si="31"/>
        <v>0</v>
      </c>
      <c r="Y139" s="12"/>
      <c r="Z139" s="12"/>
      <c r="AA139" s="10"/>
      <c r="AB139" s="10"/>
      <c r="AC139" s="10"/>
      <c r="AD139" s="10"/>
      <c r="AE139" s="10"/>
    </row>
    <row r="140" spans="1:65" ht="17.25" thickBot="1" x14ac:dyDescent="0.3">
      <c r="A140" s="784"/>
      <c r="B140" s="785"/>
      <c r="C140" s="786"/>
      <c r="D140" s="863"/>
      <c r="E140" s="864"/>
      <c r="F140" s="863"/>
      <c r="G140" s="791" t="s">
        <v>510</v>
      </c>
      <c r="H140" s="792" t="s">
        <v>510</v>
      </c>
      <c r="I140" s="793" t="s">
        <v>510</v>
      </c>
      <c r="J140" s="794"/>
      <c r="K140" s="865"/>
      <c r="L140" s="795"/>
      <c r="M140" s="447"/>
      <c r="N140" s="447"/>
      <c r="O140" s="447"/>
      <c r="P140" s="12"/>
      <c r="Q140" s="725">
        <f>E140*D140*J140*0.001</f>
        <v>0</v>
      </c>
      <c r="R140" s="729">
        <f>E140*D140*K140*0.000001</f>
        <v>0</v>
      </c>
      <c r="S140" s="760">
        <f>E140*D140*L140*0.000001</f>
        <v>0</v>
      </c>
      <c r="T140" s="797">
        <f>F140*Q140</f>
        <v>0</v>
      </c>
      <c r="U140" s="796">
        <f>Q140*1</f>
        <v>0</v>
      </c>
      <c r="V140" s="735">
        <f>R140*25</f>
        <v>0</v>
      </c>
      <c r="W140" s="730">
        <f t="shared" si="26"/>
        <v>0</v>
      </c>
      <c r="X140" s="799">
        <f>SUM(U140:W140)</f>
        <v>0</v>
      </c>
      <c r="Y140" s="12"/>
      <c r="Z140" s="12"/>
      <c r="AA140" s="10"/>
      <c r="AB140" s="10"/>
      <c r="AC140" s="10"/>
      <c r="AD140" s="10"/>
      <c r="AE140" s="10"/>
    </row>
    <row r="141" spans="1:65" ht="15" customHeight="1" thickBot="1" x14ac:dyDescent="0.3">
      <c r="A141" s="447"/>
      <c r="B141" s="447"/>
      <c r="C141" s="447"/>
      <c r="D141" s="447"/>
      <c r="E141" s="447"/>
      <c r="F141" s="447"/>
      <c r="G141" s="447"/>
      <c r="H141" s="447"/>
      <c r="I141" s="447"/>
      <c r="J141" s="447"/>
      <c r="K141" s="447"/>
      <c r="L141" s="447"/>
      <c r="M141" s="447"/>
      <c r="N141" s="447"/>
      <c r="O141" s="447"/>
      <c r="P141" s="846" t="s">
        <v>85</v>
      </c>
      <c r="Q141" s="541">
        <f t="shared" ref="Q141:X141" si="35">SUM(Q121:Q140)</f>
        <v>0</v>
      </c>
      <c r="R141" s="738">
        <f t="shared" si="35"/>
        <v>0</v>
      </c>
      <c r="S141" s="738">
        <f t="shared" si="35"/>
        <v>0</v>
      </c>
      <c r="T141" s="738">
        <f t="shared" si="35"/>
        <v>0</v>
      </c>
      <c r="U141" s="738">
        <f t="shared" si="35"/>
        <v>0</v>
      </c>
      <c r="V141" s="738">
        <f t="shared" si="35"/>
        <v>0</v>
      </c>
      <c r="W141" s="738">
        <f t="shared" si="35"/>
        <v>0</v>
      </c>
      <c r="X141" s="738">
        <f t="shared" si="35"/>
        <v>0</v>
      </c>
      <c r="Y141" s="12"/>
      <c r="Z141" s="12"/>
      <c r="AA141" s="10"/>
      <c r="AB141" s="10"/>
      <c r="AC141" s="10"/>
      <c r="AD141" s="10"/>
      <c r="AE141" s="10"/>
    </row>
    <row r="142" spans="1:65" ht="15" customHeight="1" thickBot="1" x14ac:dyDescent="0.3">
      <c r="A142" s="447"/>
      <c r="B142" s="447"/>
      <c r="C142" s="447"/>
      <c r="D142" s="447"/>
      <c r="E142" s="447"/>
      <c r="F142" s="447"/>
      <c r="G142" s="447"/>
      <c r="H142" s="447"/>
      <c r="I142" s="447"/>
      <c r="J142" s="447"/>
      <c r="K142" s="447"/>
      <c r="L142" s="447"/>
      <c r="M142" s="447"/>
      <c r="N142" s="447"/>
      <c r="O142" s="447"/>
      <c r="P142" s="846"/>
      <c r="Q142" s="804"/>
      <c r="R142" s="804"/>
      <c r="S142" s="804"/>
      <c r="T142" s="804"/>
      <c r="U142" s="804"/>
      <c r="V142" s="804"/>
      <c r="W142" s="804"/>
      <c r="X142" s="804"/>
      <c r="Y142" s="12"/>
      <c r="Z142" s="12"/>
      <c r="AA142" s="10"/>
      <c r="AB142" s="10"/>
      <c r="AC142" s="10"/>
      <c r="AD142" s="10"/>
      <c r="AE142" s="10"/>
    </row>
    <row r="143" spans="1:65" ht="17.25" thickBot="1" x14ac:dyDescent="0.3">
      <c r="A143" s="866" t="s">
        <v>223</v>
      </c>
      <c r="B143" s="447"/>
      <c r="C143" s="447"/>
      <c r="D143" s="447"/>
      <c r="E143" s="447"/>
      <c r="F143" s="447"/>
      <c r="G143" s="447"/>
      <c r="H143" s="447"/>
      <c r="I143" s="447"/>
      <c r="J143" s="447"/>
      <c r="K143" s="447"/>
      <c r="L143" s="447"/>
      <c r="M143" s="447"/>
      <c r="N143" s="447"/>
      <c r="O143" s="447"/>
      <c r="P143" s="12"/>
      <c r="Q143" s="739"/>
      <c r="R143" s="739"/>
      <c r="S143" s="739"/>
      <c r="T143" s="739"/>
      <c r="U143" s="739"/>
      <c r="V143" s="739"/>
      <c r="W143" s="739"/>
      <c r="X143" s="739"/>
      <c r="Y143" s="12"/>
      <c r="Z143" s="12"/>
      <c r="AA143" s="10"/>
      <c r="AB143" s="10"/>
      <c r="AC143" s="10"/>
      <c r="AD143" s="10"/>
      <c r="AE143" s="10"/>
    </row>
    <row r="144" spans="1:65" s="109" customFormat="1" ht="17.25" thickBot="1" x14ac:dyDescent="0.3">
      <c r="A144" s="1079" t="s">
        <v>452</v>
      </c>
      <c r="B144" s="1080"/>
      <c r="C144" s="1080"/>
      <c r="D144" s="1080"/>
      <c r="E144" s="1079" t="s">
        <v>448</v>
      </c>
      <c r="F144" s="1080"/>
      <c r="G144" s="1081"/>
      <c r="H144" s="1080" t="s">
        <v>453</v>
      </c>
      <c r="I144" s="1080"/>
      <c r="J144" s="1081"/>
      <c r="K144" s="928"/>
      <c r="L144" s="928"/>
      <c r="M144" s="928"/>
      <c r="N144" s="928"/>
      <c r="O144" s="928"/>
      <c r="P144" s="868"/>
      <c r="Q144" s="1057" t="s">
        <v>71</v>
      </c>
      <c r="R144" s="1058"/>
      <c r="S144" s="1059"/>
      <c r="T144" s="927"/>
      <c r="U144" s="1086" t="s">
        <v>50</v>
      </c>
      <c r="V144" s="1087"/>
      <c r="W144" s="1087"/>
      <c r="X144" s="1088"/>
      <c r="Y144" s="10"/>
      <c r="Z144" s="10"/>
      <c r="AA144" s="10"/>
      <c r="AB144" s="10"/>
      <c r="AC144" s="10"/>
      <c r="AD144" s="10"/>
      <c r="AE144" s="10"/>
      <c r="AF144" s="105"/>
      <c r="AG144" s="105"/>
      <c r="AH144" s="105"/>
      <c r="AI144" s="105"/>
      <c r="AJ144" s="105"/>
      <c r="AK144" s="105"/>
      <c r="AL144" s="105"/>
      <c r="AM144" s="105"/>
      <c r="AN144" s="105"/>
      <c r="AO144" s="105"/>
      <c r="AP144" s="105"/>
      <c r="AQ144" s="105"/>
      <c r="AR144" s="105"/>
      <c r="AS144" s="105"/>
      <c r="AT144" s="105"/>
      <c r="AU144" s="105"/>
      <c r="AV144" s="715"/>
      <c r="AW144" s="715"/>
      <c r="AX144" s="715"/>
      <c r="AY144" s="715"/>
      <c r="AZ144" s="715"/>
      <c r="BA144" s="715"/>
      <c r="BB144" s="715"/>
      <c r="BC144" s="715"/>
      <c r="BD144" s="715"/>
      <c r="BE144" s="715"/>
      <c r="BF144" s="715"/>
      <c r="BG144" s="715"/>
      <c r="BH144" s="715"/>
      <c r="BI144" s="715"/>
      <c r="BJ144" s="715"/>
      <c r="BK144" s="715"/>
      <c r="BL144" s="715"/>
      <c r="BM144" s="715"/>
    </row>
    <row r="145" spans="1:31" x14ac:dyDescent="0.25">
      <c r="A145" s="870"/>
      <c r="B145" s="871"/>
      <c r="C145" s="872" t="s">
        <v>171</v>
      </c>
      <c r="D145" s="873"/>
      <c r="E145" s="874"/>
      <c r="F145" s="875"/>
      <c r="G145" s="876"/>
      <c r="H145" s="749"/>
      <c r="I145" s="749"/>
      <c r="J145" s="750"/>
      <c r="K145" s="877"/>
      <c r="L145" s="877"/>
      <c r="M145" s="877"/>
      <c r="N145" s="877"/>
      <c r="O145" s="877"/>
      <c r="P145" s="818"/>
      <c r="Q145" s="878"/>
      <c r="R145" s="879"/>
      <c r="S145" s="880"/>
      <c r="T145" s="739"/>
      <c r="U145" s="878"/>
      <c r="V145" s="881"/>
      <c r="W145" s="882"/>
      <c r="X145" s="883"/>
      <c r="Y145" s="12"/>
      <c r="Z145" s="12"/>
      <c r="AA145" s="10"/>
      <c r="AB145" s="10"/>
      <c r="AC145" s="10"/>
      <c r="AD145" s="10"/>
      <c r="AE145" s="10"/>
    </row>
    <row r="146" spans="1:31" ht="127.5" customHeight="1" thickBot="1" x14ac:dyDescent="0.3">
      <c r="A146" s="884" t="s">
        <v>9</v>
      </c>
      <c r="B146" s="816" t="s">
        <v>385</v>
      </c>
      <c r="C146" s="885" t="s">
        <v>206</v>
      </c>
      <c r="D146" s="886" t="s">
        <v>55</v>
      </c>
      <c r="E146" s="887" t="s">
        <v>707</v>
      </c>
      <c r="F146" s="749" t="s">
        <v>705</v>
      </c>
      <c r="G146" s="750" t="s">
        <v>706</v>
      </c>
      <c r="H146" s="749" t="s">
        <v>716</v>
      </c>
      <c r="I146" s="749" t="s">
        <v>717</v>
      </c>
      <c r="J146" s="750" t="s">
        <v>718</v>
      </c>
      <c r="K146" s="877"/>
      <c r="L146" s="877"/>
      <c r="M146" s="877"/>
      <c r="N146" s="877"/>
      <c r="O146" s="877"/>
      <c r="P146" s="818"/>
      <c r="Q146" s="718" t="s">
        <v>704</v>
      </c>
      <c r="R146" s="719" t="s">
        <v>705</v>
      </c>
      <c r="S146" s="720" t="s">
        <v>706</v>
      </c>
      <c r="T146" s="739"/>
      <c r="U146" s="718" t="s">
        <v>707</v>
      </c>
      <c r="V146" s="719" t="s">
        <v>705</v>
      </c>
      <c r="W146" s="720" t="s">
        <v>706</v>
      </c>
      <c r="X146" s="724" t="s">
        <v>52</v>
      </c>
      <c r="Y146" s="12"/>
      <c r="Z146" s="12"/>
      <c r="AA146" s="10"/>
      <c r="AB146" s="10"/>
      <c r="AC146" s="10"/>
      <c r="AD146" s="10"/>
      <c r="AE146" s="10"/>
    </row>
    <row r="147" spans="1:31" x14ac:dyDescent="0.25">
      <c r="A147" s="888"/>
      <c r="B147" s="889"/>
      <c r="C147" s="889"/>
      <c r="D147" s="890"/>
      <c r="E147" s="726" t="s">
        <v>510</v>
      </c>
      <c r="F147" s="727" t="s">
        <v>510</v>
      </c>
      <c r="G147" s="728" t="s">
        <v>510</v>
      </c>
      <c r="H147" s="891"/>
      <c r="I147" s="891"/>
      <c r="J147" s="892"/>
      <c r="K147" s="893"/>
      <c r="L147" s="893"/>
      <c r="M147" s="893"/>
      <c r="N147" s="893"/>
      <c r="O147" s="893"/>
      <c r="P147" s="544"/>
      <c r="Q147" s="725">
        <f>C147*D147*H147*0.001</f>
        <v>0</v>
      </c>
      <c r="R147" s="894">
        <f>C147*D147*I147*0.000001</f>
        <v>0</v>
      </c>
      <c r="S147" s="730">
        <f>C147*D147*J147*0.000001</f>
        <v>0</v>
      </c>
      <c r="T147" s="895"/>
      <c r="U147" s="725">
        <f>Q147*1</f>
        <v>0</v>
      </c>
      <c r="V147" s="729">
        <f>R147*25</f>
        <v>0</v>
      </c>
      <c r="W147" s="730">
        <f>S147*298</f>
        <v>0</v>
      </c>
      <c r="X147" s="731">
        <f>SUM(U147:W147)</f>
        <v>0</v>
      </c>
      <c r="Y147" s="12"/>
      <c r="Z147" s="12"/>
      <c r="AA147" s="10"/>
      <c r="AB147" s="10"/>
      <c r="AC147" s="10"/>
      <c r="AD147" s="10"/>
      <c r="AE147" s="10"/>
    </row>
    <row r="148" spans="1:31" x14ac:dyDescent="0.25">
      <c r="A148" s="888"/>
      <c r="B148" s="889"/>
      <c r="C148" s="889"/>
      <c r="D148" s="890"/>
      <c r="E148" s="726" t="s">
        <v>510</v>
      </c>
      <c r="F148" s="727" t="s">
        <v>510</v>
      </c>
      <c r="G148" s="728" t="s">
        <v>510</v>
      </c>
      <c r="H148" s="896"/>
      <c r="I148" s="896"/>
      <c r="J148" s="897"/>
      <c r="K148" s="893"/>
      <c r="L148" s="893"/>
      <c r="M148" s="893"/>
      <c r="N148" s="893"/>
      <c r="O148" s="893"/>
      <c r="P148" s="544"/>
      <c r="Q148" s="725">
        <f t="shared" ref="Q148:Q162" si="36">C148*D148*H148*0.001</f>
        <v>0</v>
      </c>
      <c r="R148" s="894">
        <f t="shared" ref="R148:R162" si="37">C148*D148*I148*0.000001</f>
        <v>0</v>
      </c>
      <c r="S148" s="730">
        <f t="shared" ref="S148:S162" si="38">C148*D148*J148*0.000001</f>
        <v>0</v>
      </c>
      <c r="T148" s="895"/>
      <c r="U148" s="725">
        <f t="shared" ref="U148:U162" si="39">Q148*1</f>
        <v>0</v>
      </c>
      <c r="V148" s="729">
        <f t="shared" ref="V148:V162" si="40">R148*25</f>
        <v>0</v>
      </c>
      <c r="W148" s="730">
        <f t="shared" ref="W148:W165" si="41">S148*298</f>
        <v>0</v>
      </c>
      <c r="X148" s="731">
        <f t="shared" ref="X148:X162" si="42">SUM(U148:W148)</f>
        <v>0</v>
      </c>
      <c r="Y148" s="12"/>
      <c r="Z148" s="12"/>
      <c r="AA148" s="10"/>
      <c r="AB148" s="10"/>
      <c r="AC148" s="10"/>
      <c r="AD148" s="10"/>
      <c r="AE148" s="10"/>
    </row>
    <row r="149" spans="1:31" x14ac:dyDescent="0.25">
      <c r="A149" s="888"/>
      <c r="B149" s="889"/>
      <c r="C149" s="889"/>
      <c r="D149" s="890"/>
      <c r="E149" s="726" t="s">
        <v>510</v>
      </c>
      <c r="F149" s="727" t="s">
        <v>510</v>
      </c>
      <c r="G149" s="728" t="s">
        <v>510</v>
      </c>
      <c r="H149" s="896"/>
      <c r="I149" s="896"/>
      <c r="J149" s="897"/>
      <c r="K149" s="893"/>
      <c r="L149" s="893"/>
      <c r="M149" s="893"/>
      <c r="N149" s="893"/>
      <c r="O149" s="893"/>
      <c r="P149" s="544"/>
      <c r="Q149" s="725">
        <f t="shared" si="36"/>
        <v>0</v>
      </c>
      <c r="R149" s="894">
        <f t="shared" si="37"/>
        <v>0</v>
      </c>
      <c r="S149" s="730">
        <f t="shared" si="38"/>
        <v>0</v>
      </c>
      <c r="T149" s="895"/>
      <c r="U149" s="725">
        <f t="shared" si="39"/>
        <v>0</v>
      </c>
      <c r="V149" s="729">
        <f t="shared" si="40"/>
        <v>0</v>
      </c>
      <c r="W149" s="730">
        <f t="shared" si="41"/>
        <v>0</v>
      </c>
      <c r="X149" s="731">
        <f t="shared" si="42"/>
        <v>0</v>
      </c>
      <c r="Y149" s="12"/>
      <c r="Z149" s="12"/>
      <c r="AA149" s="10"/>
      <c r="AB149" s="10"/>
      <c r="AC149" s="10"/>
      <c r="AD149" s="10"/>
      <c r="AE149" s="10"/>
    </row>
    <row r="150" spans="1:31" x14ac:dyDescent="0.25">
      <c r="A150" s="888"/>
      <c r="B150" s="889"/>
      <c r="C150" s="889"/>
      <c r="D150" s="890"/>
      <c r="E150" s="726" t="s">
        <v>510</v>
      </c>
      <c r="F150" s="727" t="s">
        <v>510</v>
      </c>
      <c r="G150" s="728" t="s">
        <v>510</v>
      </c>
      <c r="H150" s="896"/>
      <c r="I150" s="896"/>
      <c r="J150" s="897"/>
      <c r="K150" s="893"/>
      <c r="L150" s="893"/>
      <c r="M150" s="893"/>
      <c r="N150" s="893"/>
      <c r="O150" s="893"/>
      <c r="P150" s="544"/>
      <c r="Q150" s="725">
        <f t="shared" si="36"/>
        <v>0</v>
      </c>
      <c r="R150" s="894">
        <f t="shared" si="37"/>
        <v>0</v>
      </c>
      <c r="S150" s="730">
        <f t="shared" si="38"/>
        <v>0</v>
      </c>
      <c r="T150" s="895"/>
      <c r="U150" s="725">
        <f t="shared" si="39"/>
        <v>0</v>
      </c>
      <c r="V150" s="729">
        <f t="shared" si="40"/>
        <v>0</v>
      </c>
      <c r="W150" s="730">
        <f t="shared" si="41"/>
        <v>0</v>
      </c>
      <c r="X150" s="731">
        <f t="shared" si="42"/>
        <v>0</v>
      </c>
      <c r="Y150" s="12"/>
      <c r="Z150" s="12"/>
      <c r="AA150" s="10"/>
      <c r="AB150" s="10"/>
      <c r="AC150" s="10"/>
      <c r="AD150" s="10"/>
      <c r="AE150" s="10"/>
    </row>
    <row r="151" spans="1:31" x14ac:dyDescent="0.25">
      <c r="A151" s="888"/>
      <c r="B151" s="889"/>
      <c r="C151" s="889"/>
      <c r="D151" s="890"/>
      <c r="E151" s="726" t="s">
        <v>510</v>
      </c>
      <c r="F151" s="727" t="s">
        <v>510</v>
      </c>
      <c r="G151" s="728" t="s">
        <v>510</v>
      </c>
      <c r="H151" s="896"/>
      <c r="I151" s="896"/>
      <c r="J151" s="897"/>
      <c r="K151" s="893"/>
      <c r="L151" s="893"/>
      <c r="M151" s="893"/>
      <c r="N151" s="893"/>
      <c r="O151" s="893"/>
      <c r="P151" s="544"/>
      <c r="Q151" s="725">
        <f t="shared" si="36"/>
        <v>0</v>
      </c>
      <c r="R151" s="894">
        <f t="shared" si="37"/>
        <v>0</v>
      </c>
      <c r="S151" s="730">
        <f t="shared" si="38"/>
        <v>0</v>
      </c>
      <c r="T151" s="895"/>
      <c r="U151" s="725">
        <f t="shared" si="39"/>
        <v>0</v>
      </c>
      <c r="V151" s="729">
        <f t="shared" si="40"/>
        <v>0</v>
      </c>
      <c r="W151" s="730">
        <f t="shared" si="41"/>
        <v>0</v>
      </c>
      <c r="X151" s="731">
        <f t="shared" si="42"/>
        <v>0</v>
      </c>
      <c r="Y151" s="12"/>
      <c r="Z151" s="12"/>
      <c r="AA151" s="10"/>
      <c r="AB151" s="10"/>
      <c r="AC151" s="10"/>
      <c r="AD151" s="10"/>
      <c r="AE151" s="10"/>
    </row>
    <row r="152" spans="1:31" x14ac:dyDescent="0.25">
      <c r="A152" s="888"/>
      <c r="B152" s="889"/>
      <c r="C152" s="889"/>
      <c r="D152" s="890"/>
      <c r="E152" s="726" t="s">
        <v>510</v>
      </c>
      <c r="F152" s="727" t="s">
        <v>510</v>
      </c>
      <c r="G152" s="728" t="s">
        <v>510</v>
      </c>
      <c r="H152" s="896"/>
      <c r="I152" s="896"/>
      <c r="J152" s="897"/>
      <c r="K152" s="893"/>
      <c r="L152" s="893"/>
      <c r="M152" s="893"/>
      <c r="N152" s="893"/>
      <c r="O152" s="893"/>
      <c r="P152" s="544"/>
      <c r="Q152" s="725">
        <f t="shared" si="36"/>
        <v>0</v>
      </c>
      <c r="R152" s="894">
        <f t="shared" si="37"/>
        <v>0</v>
      </c>
      <c r="S152" s="730">
        <f t="shared" si="38"/>
        <v>0</v>
      </c>
      <c r="T152" s="895"/>
      <c r="U152" s="725">
        <f t="shared" si="39"/>
        <v>0</v>
      </c>
      <c r="V152" s="729">
        <f t="shared" si="40"/>
        <v>0</v>
      </c>
      <c r="W152" s="730">
        <f t="shared" si="41"/>
        <v>0</v>
      </c>
      <c r="X152" s="731">
        <f t="shared" si="42"/>
        <v>0</v>
      </c>
      <c r="Y152" s="12"/>
      <c r="Z152" s="12"/>
      <c r="AA152" s="10"/>
      <c r="AB152" s="10"/>
      <c r="AC152" s="10"/>
      <c r="AD152" s="10"/>
      <c r="AE152" s="10"/>
    </row>
    <row r="153" spans="1:31" x14ac:dyDescent="0.25">
      <c r="A153" s="888"/>
      <c r="B153" s="889"/>
      <c r="C153" s="889"/>
      <c r="D153" s="890"/>
      <c r="E153" s="726" t="s">
        <v>510</v>
      </c>
      <c r="F153" s="727" t="s">
        <v>510</v>
      </c>
      <c r="G153" s="728" t="s">
        <v>510</v>
      </c>
      <c r="H153" s="896"/>
      <c r="I153" s="896"/>
      <c r="J153" s="897"/>
      <c r="K153" s="893"/>
      <c r="L153" s="893"/>
      <c r="M153" s="893"/>
      <c r="N153" s="893"/>
      <c r="O153" s="893"/>
      <c r="P153" s="544"/>
      <c r="Q153" s="725">
        <f t="shared" si="36"/>
        <v>0</v>
      </c>
      <c r="R153" s="894">
        <f t="shared" si="37"/>
        <v>0</v>
      </c>
      <c r="S153" s="730">
        <f t="shared" si="38"/>
        <v>0</v>
      </c>
      <c r="T153" s="895"/>
      <c r="U153" s="725">
        <f t="shared" si="39"/>
        <v>0</v>
      </c>
      <c r="V153" s="729">
        <f t="shared" si="40"/>
        <v>0</v>
      </c>
      <c r="W153" s="730">
        <f t="shared" si="41"/>
        <v>0</v>
      </c>
      <c r="X153" s="731">
        <f t="shared" si="42"/>
        <v>0</v>
      </c>
      <c r="Y153" s="12"/>
      <c r="Z153" s="12"/>
      <c r="AA153" s="10"/>
      <c r="AB153" s="10"/>
      <c r="AC153" s="10"/>
      <c r="AD153" s="10"/>
      <c r="AE153" s="10"/>
    </row>
    <row r="154" spans="1:31" x14ac:dyDescent="0.25">
      <c r="A154" s="888"/>
      <c r="B154" s="889"/>
      <c r="C154" s="889"/>
      <c r="D154" s="890"/>
      <c r="E154" s="726" t="s">
        <v>510</v>
      </c>
      <c r="F154" s="727" t="s">
        <v>510</v>
      </c>
      <c r="G154" s="728" t="s">
        <v>510</v>
      </c>
      <c r="H154" s="896"/>
      <c r="I154" s="896"/>
      <c r="J154" s="897"/>
      <c r="K154" s="893"/>
      <c r="L154" s="893"/>
      <c r="M154" s="893"/>
      <c r="N154" s="893"/>
      <c r="O154" s="893"/>
      <c r="P154" s="544"/>
      <c r="Q154" s="725">
        <f t="shared" si="36"/>
        <v>0</v>
      </c>
      <c r="R154" s="894">
        <f t="shared" si="37"/>
        <v>0</v>
      </c>
      <c r="S154" s="730">
        <f t="shared" si="38"/>
        <v>0</v>
      </c>
      <c r="T154" s="895"/>
      <c r="U154" s="725">
        <f t="shared" si="39"/>
        <v>0</v>
      </c>
      <c r="V154" s="729">
        <f t="shared" si="40"/>
        <v>0</v>
      </c>
      <c r="W154" s="730">
        <f t="shared" si="41"/>
        <v>0</v>
      </c>
      <c r="X154" s="731">
        <f t="shared" si="42"/>
        <v>0</v>
      </c>
      <c r="Y154" s="12"/>
      <c r="Z154" s="12"/>
      <c r="AA154" s="10"/>
      <c r="AB154" s="10"/>
      <c r="AC154" s="10"/>
      <c r="AD154" s="10"/>
      <c r="AE154" s="10"/>
    </row>
    <row r="155" spans="1:31" x14ac:dyDescent="0.25">
      <c r="A155" s="888"/>
      <c r="B155" s="889"/>
      <c r="C155" s="889"/>
      <c r="D155" s="890"/>
      <c r="E155" s="726" t="s">
        <v>510</v>
      </c>
      <c r="F155" s="727" t="s">
        <v>510</v>
      </c>
      <c r="G155" s="728" t="s">
        <v>510</v>
      </c>
      <c r="H155" s="896"/>
      <c r="I155" s="896"/>
      <c r="J155" s="897"/>
      <c r="K155" s="893"/>
      <c r="L155" s="893"/>
      <c r="M155" s="893"/>
      <c r="N155" s="893"/>
      <c r="O155" s="893"/>
      <c r="P155" s="544"/>
      <c r="Q155" s="725">
        <f t="shared" si="36"/>
        <v>0</v>
      </c>
      <c r="R155" s="894">
        <f t="shared" si="37"/>
        <v>0</v>
      </c>
      <c r="S155" s="730">
        <f t="shared" si="38"/>
        <v>0</v>
      </c>
      <c r="T155" s="895"/>
      <c r="U155" s="725">
        <f t="shared" si="39"/>
        <v>0</v>
      </c>
      <c r="V155" s="729">
        <f t="shared" si="40"/>
        <v>0</v>
      </c>
      <c r="W155" s="730">
        <f t="shared" si="41"/>
        <v>0</v>
      </c>
      <c r="X155" s="731">
        <f t="shared" si="42"/>
        <v>0</v>
      </c>
      <c r="Y155" s="12"/>
      <c r="Z155" s="12"/>
      <c r="AA155" s="10"/>
      <c r="AB155" s="10"/>
      <c r="AC155" s="10"/>
      <c r="AD155" s="10"/>
      <c r="AE155" s="10"/>
    </row>
    <row r="156" spans="1:31" x14ac:dyDescent="0.25">
      <c r="A156" s="888"/>
      <c r="B156" s="889"/>
      <c r="C156" s="889"/>
      <c r="D156" s="890"/>
      <c r="E156" s="726" t="s">
        <v>510</v>
      </c>
      <c r="F156" s="727" t="s">
        <v>510</v>
      </c>
      <c r="G156" s="728" t="s">
        <v>510</v>
      </c>
      <c r="H156" s="896"/>
      <c r="I156" s="896"/>
      <c r="J156" s="897"/>
      <c r="K156" s="893"/>
      <c r="L156" s="893"/>
      <c r="M156" s="893"/>
      <c r="N156" s="893"/>
      <c r="O156" s="893"/>
      <c r="P156" s="544"/>
      <c r="Q156" s="725">
        <f t="shared" si="36"/>
        <v>0</v>
      </c>
      <c r="R156" s="894">
        <f t="shared" si="37"/>
        <v>0</v>
      </c>
      <c r="S156" s="730">
        <f t="shared" si="38"/>
        <v>0</v>
      </c>
      <c r="T156" s="895"/>
      <c r="U156" s="725">
        <f t="shared" si="39"/>
        <v>0</v>
      </c>
      <c r="V156" s="729">
        <f t="shared" si="40"/>
        <v>0</v>
      </c>
      <c r="W156" s="730">
        <f t="shared" si="41"/>
        <v>0</v>
      </c>
      <c r="X156" s="731">
        <f t="shared" si="42"/>
        <v>0</v>
      </c>
      <c r="Y156" s="12"/>
      <c r="Z156" s="12"/>
      <c r="AA156" s="10"/>
      <c r="AB156" s="10"/>
      <c r="AC156" s="10"/>
      <c r="AD156" s="10"/>
      <c r="AE156" s="10"/>
    </row>
    <row r="157" spans="1:31" x14ac:dyDescent="0.25">
      <c r="A157" s="888"/>
      <c r="B157" s="889"/>
      <c r="C157" s="889"/>
      <c r="D157" s="890"/>
      <c r="E157" s="726" t="s">
        <v>510</v>
      </c>
      <c r="F157" s="727" t="s">
        <v>510</v>
      </c>
      <c r="G157" s="728" t="s">
        <v>510</v>
      </c>
      <c r="H157" s="896"/>
      <c r="I157" s="896"/>
      <c r="J157" s="897"/>
      <c r="K157" s="893"/>
      <c r="L157" s="893"/>
      <c r="M157" s="893"/>
      <c r="N157" s="893"/>
      <c r="O157" s="893"/>
      <c r="P157" s="544"/>
      <c r="Q157" s="725">
        <f t="shared" si="36"/>
        <v>0</v>
      </c>
      <c r="R157" s="894">
        <f t="shared" si="37"/>
        <v>0</v>
      </c>
      <c r="S157" s="730">
        <f t="shared" si="38"/>
        <v>0</v>
      </c>
      <c r="T157" s="895"/>
      <c r="U157" s="725">
        <f t="shared" si="39"/>
        <v>0</v>
      </c>
      <c r="V157" s="729">
        <f t="shared" si="40"/>
        <v>0</v>
      </c>
      <c r="W157" s="730">
        <f t="shared" si="41"/>
        <v>0</v>
      </c>
      <c r="X157" s="731">
        <f t="shared" si="42"/>
        <v>0</v>
      </c>
      <c r="Y157" s="12"/>
      <c r="Z157" s="12"/>
      <c r="AA157" s="10"/>
      <c r="AB157" s="10"/>
      <c r="AC157" s="10"/>
      <c r="AD157" s="10"/>
      <c r="AE157" s="10"/>
    </row>
    <row r="158" spans="1:31" x14ac:dyDescent="0.25">
      <c r="A158" s="888"/>
      <c r="B158" s="889"/>
      <c r="C158" s="889"/>
      <c r="D158" s="890"/>
      <c r="E158" s="726" t="s">
        <v>510</v>
      </c>
      <c r="F158" s="727" t="s">
        <v>510</v>
      </c>
      <c r="G158" s="728" t="s">
        <v>510</v>
      </c>
      <c r="H158" s="896"/>
      <c r="I158" s="896"/>
      <c r="J158" s="897"/>
      <c r="K158" s="893"/>
      <c r="L158" s="893"/>
      <c r="M158" s="893"/>
      <c r="N158" s="893"/>
      <c r="O158" s="893"/>
      <c r="P158" s="544"/>
      <c r="Q158" s="725">
        <f t="shared" si="36"/>
        <v>0</v>
      </c>
      <c r="R158" s="894">
        <f t="shared" si="37"/>
        <v>0</v>
      </c>
      <c r="S158" s="730">
        <f t="shared" si="38"/>
        <v>0</v>
      </c>
      <c r="T158" s="895"/>
      <c r="U158" s="725">
        <f t="shared" si="39"/>
        <v>0</v>
      </c>
      <c r="V158" s="729">
        <f t="shared" si="40"/>
        <v>0</v>
      </c>
      <c r="W158" s="730">
        <f t="shared" si="41"/>
        <v>0</v>
      </c>
      <c r="X158" s="731">
        <f t="shared" si="42"/>
        <v>0</v>
      </c>
      <c r="Y158" s="12"/>
      <c r="Z158" s="12"/>
      <c r="AA158" s="10"/>
      <c r="AB158" s="10"/>
      <c r="AC158" s="10"/>
      <c r="AD158" s="10"/>
      <c r="AE158" s="10"/>
    </row>
    <row r="159" spans="1:31" x14ac:dyDescent="0.25">
      <c r="A159" s="888"/>
      <c r="B159" s="889"/>
      <c r="C159" s="889"/>
      <c r="D159" s="890"/>
      <c r="E159" s="726" t="s">
        <v>510</v>
      </c>
      <c r="F159" s="727" t="s">
        <v>510</v>
      </c>
      <c r="G159" s="728" t="s">
        <v>510</v>
      </c>
      <c r="H159" s="896"/>
      <c r="I159" s="896"/>
      <c r="J159" s="897"/>
      <c r="K159" s="893"/>
      <c r="L159" s="893"/>
      <c r="M159" s="893"/>
      <c r="N159" s="893"/>
      <c r="O159" s="893"/>
      <c r="P159" s="544"/>
      <c r="Q159" s="725">
        <f t="shared" si="36"/>
        <v>0</v>
      </c>
      <c r="R159" s="894">
        <f t="shared" si="37"/>
        <v>0</v>
      </c>
      <c r="S159" s="730">
        <f t="shared" si="38"/>
        <v>0</v>
      </c>
      <c r="T159" s="895"/>
      <c r="U159" s="725">
        <f t="shared" si="39"/>
        <v>0</v>
      </c>
      <c r="V159" s="729">
        <f t="shared" si="40"/>
        <v>0</v>
      </c>
      <c r="W159" s="730">
        <f t="shared" si="41"/>
        <v>0</v>
      </c>
      <c r="X159" s="731">
        <f t="shared" si="42"/>
        <v>0</v>
      </c>
      <c r="Y159" s="12"/>
      <c r="Z159" s="12"/>
      <c r="AA159" s="10"/>
      <c r="AB159" s="10"/>
      <c r="AC159" s="10"/>
      <c r="AD159" s="10"/>
      <c r="AE159" s="10"/>
    </row>
    <row r="160" spans="1:31" x14ac:dyDescent="0.25">
      <c r="A160" s="888"/>
      <c r="B160" s="889"/>
      <c r="C160" s="889"/>
      <c r="D160" s="890"/>
      <c r="E160" s="726" t="s">
        <v>510</v>
      </c>
      <c r="F160" s="727" t="s">
        <v>510</v>
      </c>
      <c r="G160" s="728" t="s">
        <v>510</v>
      </c>
      <c r="H160" s="896"/>
      <c r="I160" s="896"/>
      <c r="J160" s="897"/>
      <c r="K160" s="893"/>
      <c r="L160" s="893"/>
      <c r="M160" s="893"/>
      <c r="N160" s="893"/>
      <c r="O160" s="893"/>
      <c r="P160" s="544"/>
      <c r="Q160" s="725">
        <f t="shared" si="36"/>
        <v>0</v>
      </c>
      <c r="R160" s="894">
        <f t="shared" si="37"/>
        <v>0</v>
      </c>
      <c r="S160" s="730">
        <f t="shared" si="38"/>
        <v>0</v>
      </c>
      <c r="T160" s="895"/>
      <c r="U160" s="725">
        <f t="shared" si="39"/>
        <v>0</v>
      </c>
      <c r="V160" s="729">
        <f t="shared" si="40"/>
        <v>0</v>
      </c>
      <c r="W160" s="730">
        <f t="shared" si="41"/>
        <v>0</v>
      </c>
      <c r="X160" s="731">
        <f t="shared" si="42"/>
        <v>0</v>
      </c>
      <c r="Y160" s="12"/>
      <c r="Z160" s="12"/>
      <c r="AA160" s="10"/>
      <c r="AB160" s="10"/>
      <c r="AC160" s="10"/>
      <c r="AD160" s="10"/>
      <c r="AE160" s="10"/>
    </row>
    <row r="161" spans="1:31" x14ac:dyDescent="0.25">
      <c r="A161" s="888"/>
      <c r="B161" s="889"/>
      <c r="C161" s="889"/>
      <c r="D161" s="890"/>
      <c r="E161" s="726" t="s">
        <v>510</v>
      </c>
      <c r="F161" s="727" t="s">
        <v>510</v>
      </c>
      <c r="G161" s="728" t="s">
        <v>510</v>
      </c>
      <c r="H161" s="896"/>
      <c r="I161" s="896"/>
      <c r="J161" s="897"/>
      <c r="K161" s="893"/>
      <c r="L161" s="893"/>
      <c r="M161" s="893"/>
      <c r="N161" s="893"/>
      <c r="O161" s="893"/>
      <c r="P161" s="544"/>
      <c r="Q161" s="725">
        <f t="shared" si="36"/>
        <v>0</v>
      </c>
      <c r="R161" s="894">
        <f t="shared" si="37"/>
        <v>0</v>
      </c>
      <c r="S161" s="730">
        <f t="shared" si="38"/>
        <v>0</v>
      </c>
      <c r="T161" s="895"/>
      <c r="U161" s="725">
        <f t="shared" si="39"/>
        <v>0</v>
      </c>
      <c r="V161" s="729">
        <f t="shared" si="40"/>
        <v>0</v>
      </c>
      <c r="W161" s="730">
        <f t="shared" si="41"/>
        <v>0</v>
      </c>
      <c r="X161" s="731">
        <f t="shared" si="42"/>
        <v>0</v>
      </c>
      <c r="Y161" s="12"/>
      <c r="Z161" s="12"/>
      <c r="AA161" s="10"/>
      <c r="AB161" s="10"/>
      <c r="AC161" s="10"/>
      <c r="AD161" s="10"/>
      <c r="AE161" s="10"/>
    </row>
    <row r="162" spans="1:31" x14ac:dyDescent="0.25">
      <c r="A162" s="888"/>
      <c r="B162" s="889"/>
      <c r="C162" s="889"/>
      <c r="D162" s="890"/>
      <c r="E162" s="726" t="s">
        <v>510</v>
      </c>
      <c r="F162" s="727" t="s">
        <v>510</v>
      </c>
      <c r="G162" s="728" t="s">
        <v>510</v>
      </c>
      <c r="H162" s="896"/>
      <c r="I162" s="896"/>
      <c r="J162" s="897"/>
      <c r="K162" s="893"/>
      <c r="L162" s="893"/>
      <c r="M162" s="893"/>
      <c r="N162" s="893"/>
      <c r="O162" s="893"/>
      <c r="P162" s="544"/>
      <c r="Q162" s="725">
        <f t="shared" si="36"/>
        <v>0</v>
      </c>
      <c r="R162" s="894">
        <f t="shared" si="37"/>
        <v>0</v>
      </c>
      <c r="S162" s="730">
        <f t="shared" si="38"/>
        <v>0</v>
      </c>
      <c r="T162" s="895"/>
      <c r="U162" s="725">
        <f t="shared" si="39"/>
        <v>0</v>
      </c>
      <c r="V162" s="729">
        <f t="shared" si="40"/>
        <v>0</v>
      </c>
      <c r="W162" s="730">
        <f t="shared" si="41"/>
        <v>0</v>
      </c>
      <c r="X162" s="731">
        <f t="shared" si="42"/>
        <v>0</v>
      </c>
      <c r="Y162" s="12"/>
      <c r="Z162" s="12"/>
      <c r="AA162" s="10"/>
      <c r="AB162" s="10"/>
      <c r="AC162" s="10"/>
      <c r="AD162" s="10"/>
      <c r="AE162" s="10"/>
    </row>
    <row r="163" spans="1:31" x14ac:dyDescent="0.25">
      <c r="A163" s="888"/>
      <c r="B163" s="898"/>
      <c r="C163" s="898"/>
      <c r="D163" s="899"/>
      <c r="E163" s="726" t="s">
        <v>510</v>
      </c>
      <c r="F163" s="727" t="s">
        <v>510</v>
      </c>
      <c r="G163" s="728" t="s">
        <v>510</v>
      </c>
      <c r="H163" s="900"/>
      <c r="I163" s="900"/>
      <c r="J163" s="901"/>
      <c r="K163" s="893"/>
      <c r="L163" s="893"/>
      <c r="M163" s="893"/>
      <c r="N163" s="893"/>
      <c r="O163" s="893"/>
      <c r="P163" s="544"/>
      <c r="Q163" s="725">
        <f>C163*D163*H163*0.001</f>
        <v>0</v>
      </c>
      <c r="R163" s="894">
        <f>C163*D163*I163*0.000001</f>
        <v>0</v>
      </c>
      <c r="S163" s="730">
        <f>C163*D163*J163*0.000001</f>
        <v>0</v>
      </c>
      <c r="T163" s="895"/>
      <c r="U163" s="725">
        <f>Q163*1</f>
        <v>0</v>
      </c>
      <c r="V163" s="732">
        <f>R163*25</f>
        <v>0</v>
      </c>
      <c r="W163" s="730">
        <f t="shared" si="41"/>
        <v>0</v>
      </c>
      <c r="X163" s="733">
        <f>SUM(U163:W163)</f>
        <v>0</v>
      </c>
      <c r="Y163" s="12"/>
      <c r="Z163" s="12"/>
      <c r="AA163" s="10"/>
      <c r="AB163" s="10"/>
      <c r="AC163" s="10"/>
      <c r="AD163" s="10"/>
      <c r="AE163" s="10"/>
    </row>
    <row r="164" spans="1:31" ht="15.75" customHeight="1" x14ac:dyDescent="0.25">
      <c r="A164" s="888"/>
      <c r="B164" s="902"/>
      <c r="C164" s="902"/>
      <c r="D164" s="903"/>
      <c r="E164" s="726" t="s">
        <v>510</v>
      </c>
      <c r="F164" s="727" t="s">
        <v>510</v>
      </c>
      <c r="G164" s="728" t="s">
        <v>510</v>
      </c>
      <c r="H164" s="904"/>
      <c r="I164" s="904"/>
      <c r="J164" s="905"/>
      <c r="K164" s="893"/>
      <c r="L164" s="893"/>
      <c r="M164" s="893"/>
      <c r="N164" s="893"/>
      <c r="O164" s="893"/>
      <c r="P164" s="544"/>
      <c r="Q164" s="725">
        <f>C164*D164*H164*0.001</f>
        <v>0</v>
      </c>
      <c r="R164" s="894">
        <f>C164*D164*I164*0.000001</f>
        <v>0</v>
      </c>
      <c r="S164" s="730">
        <f>C164*D164*J164*0.000001</f>
        <v>0</v>
      </c>
      <c r="T164" s="895"/>
      <c r="U164" s="725">
        <f>Q164*1</f>
        <v>0</v>
      </c>
      <c r="V164" s="732">
        <f>R164*25</f>
        <v>0</v>
      </c>
      <c r="W164" s="730">
        <f t="shared" si="41"/>
        <v>0</v>
      </c>
      <c r="X164" s="733">
        <f>SUM(U164:W164)</f>
        <v>0</v>
      </c>
      <c r="Y164" s="12"/>
      <c r="Z164" s="12"/>
      <c r="AA164" s="10"/>
      <c r="AB164" s="10"/>
      <c r="AC164" s="10"/>
      <c r="AD164" s="10"/>
      <c r="AE164" s="10"/>
    </row>
    <row r="165" spans="1:31" ht="15.75" customHeight="1" thickBot="1" x14ac:dyDescent="0.3">
      <c r="A165" s="784"/>
      <c r="B165" s="906"/>
      <c r="C165" s="906"/>
      <c r="D165" s="907"/>
      <c r="E165" s="791" t="s">
        <v>510</v>
      </c>
      <c r="F165" s="792" t="s">
        <v>510</v>
      </c>
      <c r="G165" s="793" t="s">
        <v>510</v>
      </c>
      <c r="H165" s="908"/>
      <c r="I165" s="909"/>
      <c r="J165" s="910"/>
      <c r="K165" s="911"/>
      <c r="L165" s="911"/>
      <c r="M165" s="911"/>
      <c r="N165" s="911"/>
      <c r="O165" s="911"/>
      <c r="P165" s="912"/>
      <c r="Q165" s="725">
        <f>C165*D165*H165*0.001</f>
        <v>0</v>
      </c>
      <c r="R165" s="894">
        <f>C165*D165*I165*0.000001</f>
        <v>0</v>
      </c>
      <c r="S165" s="730">
        <f>C165*D165*J165*0.000001</f>
        <v>0</v>
      </c>
      <c r="T165" s="895"/>
      <c r="U165" s="734">
        <f>Q165*1</f>
        <v>0</v>
      </c>
      <c r="V165" s="735">
        <f>R165*25</f>
        <v>0</v>
      </c>
      <c r="W165" s="730">
        <f t="shared" si="41"/>
        <v>0</v>
      </c>
      <c r="X165" s="736">
        <f>SUM(U165:W165)</f>
        <v>0</v>
      </c>
      <c r="Y165" s="12"/>
      <c r="Z165" s="12"/>
      <c r="AA165" s="10"/>
      <c r="AB165" s="10"/>
      <c r="AC165" s="10"/>
      <c r="AD165" s="10"/>
      <c r="AE165" s="10"/>
    </row>
    <row r="166" spans="1:31" ht="15.75" customHeight="1" thickBot="1" x14ac:dyDescent="0.3">
      <c r="A166" s="10"/>
      <c r="B166" s="12"/>
      <c r="C166" s="12"/>
      <c r="D166" s="12"/>
      <c r="E166" s="12"/>
      <c r="F166" s="12"/>
      <c r="G166" s="12"/>
      <c r="H166" s="12"/>
      <c r="I166" s="12"/>
      <c r="J166" s="12"/>
      <c r="K166" s="12"/>
      <c r="L166" s="12"/>
      <c r="M166" s="12"/>
      <c r="N166" s="12"/>
      <c r="O166" s="12"/>
      <c r="P166" s="846" t="s">
        <v>85</v>
      </c>
      <c r="Q166" s="541">
        <f>SUM(Q146:Q165)</f>
        <v>0</v>
      </c>
      <c r="R166" s="738">
        <f>SUM(R146:R165)</f>
        <v>0</v>
      </c>
      <c r="S166" s="738">
        <f>SUM(S146:S165)</f>
        <v>0</v>
      </c>
      <c r="T166" s="739"/>
      <c r="U166" s="541">
        <f>SUM(U146:U165)</f>
        <v>0</v>
      </c>
      <c r="V166" s="738">
        <f>SUM(V146:V165)</f>
        <v>0</v>
      </c>
      <c r="W166" s="738">
        <f>SUM(W146:W165)</f>
        <v>0</v>
      </c>
      <c r="X166" s="541">
        <f>SUM(X146:X165)</f>
        <v>0</v>
      </c>
      <c r="Y166" s="12"/>
      <c r="Z166" s="12"/>
      <c r="AA166" s="10"/>
      <c r="AB166" s="10"/>
      <c r="AC166" s="10"/>
      <c r="AD166" s="10"/>
      <c r="AE166" s="10"/>
    </row>
    <row r="167" spans="1:31" ht="15.75" customHeight="1" x14ac:dyDescent="0.25">
      <c r="A167" s="12"/>
      <c r="B167" s="12"/>
      <c r="C167" s="12"/>
      <c r="D167" s="12"/>
      <c r="E167" s="12"/>
      <c r="F167" s="12"/>
      <c r="G167" s="12"/>
      <c r="H167" s="12"/>
      <c r="I167" s="12"/>
      <c r="J167" s="12"/>
      <c r="K167" s="12"/>
      <c r="L167" s="12"/>
      <c r="M167" s="12"/>
      <c r="N167" s="12"/>
      <c r="O167" s="929"/>
      <c r="P167" s="929"/>
      <c r="Q167" s="913"/>
      <c r="R167" s="913"/>
      <c r="S167" s="913"/>
      <c r="T167" s="929"/>
      <c r="U167" s="913"/>
      <c r="V167" s="913"/>
      <c r="W167" s="10"/>
      <c r="X167" s="12"/>
      <c r="Y167" s="12"/>
      <c r="Z167" s="12"/>
      <c r="AA167" s="10"/>
      <c r="AB167" s="10"/>
      <c r="AC167" s="10"/>
      <c r="AD167" s="10"/>
      <c r="AE167" s="10"/>
    </row>
    <row r="168" spans="1:31" ht="20.25" customHeight="1" x14ac:dyDescent="0.25">
      <c r="A168" s="12"/>
      <c r="B168" s="12"/>
      <c r="C168" s="12"/>
      <c r="D168" s="12"/>
      <c r="E168" s="12"/>
      <c r="F168" s="12"/>
      <c r="G168" s="12"/>
      <c r="H168" s="12"/>
      <c r="I168" s="12"/>
      <c r="J168" s="12"/>
      <c r="K168" s="12"/>
      <c r="L168" s="12"/>
      <c r="M168" s="12"/>
      <c r="N168" s="12"/>
      <c r="O168" s="12"/>
      <c r="P168" s="12"/>
      <c r="Q168" s="10"/>
      <c r="R168" s="10"/>
      <c r="S168" s="10"/>
      <c r="T168" s="10"/>
      <c r="U168" s="10"/>
      <c r="V168" s="10"/>
      <c r="W168" s="10"/>
      <c r="X168" s="12"/>
      <c r="Y168" s="12"/>
      <c r="Z168" s="12"/>
      <c r="AA168" s="10"/>
      <c r="AB168" s="10"/>
      <c r="AC168" s="10"/>
      <c r="AD168" s="10"/>
      <c r="AE168" s="10"/>
    </row>
    <row r="169" spans="1:31" ht="18.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0"/>
      <c r="AB169" s="10"/>
      <c r="AC169" s="10"/>
      <c r="AD169" s="10"/>
      <c r="AE169" s="10"/>
    </row>
    <row r="170" spans="1:31" ht="19.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0"/>
      <c r="AB170" s="10"/>
      <c r="AC170" s="10"/>
      <c r="AD170" s="10"/>
      <c r="AE170" s="10"/>
    </row>
    <row r="171" spans="1:3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0"/>
      <c r="AB171" s="10"/>
      <c r="AC171" s="10"/>
      <c r="AD171" s="10"/>
      <c r="AE171" s="10"/>
    </row>
    <row r="172" spans="1:3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0"/>
      <c r="AB172" s="10"/>
      <c r="AC172" s="10"/>
      <c r="AD172" s="10"/>
      <c r="AE172" s="10"/>
    </row>
    <row r="173" spans="1:3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0"/>
      <c r="AB173" s="10"/>
      <c r="AC173" s="10"/>
      <c r="AD173" s="10"/>
      <c r="AE173" s="10"/>
    </row>
    <row r="179" ht="18.75" customHeight="1" x14ac:dyDescent="0.25"/>
    <row r="180" ht="15.75" customHeight="1" x14ac:dyDescent="0.25"/>
    <row r="181" ht="18.75" customHeight="1" x14ac:dyDescent="0.25"/>
    <row r="182" ht="18.75" customHeight="1" x14ac:dyDescent="0.25"/>
    <row r="183" ht="18.75" customHeight="1" x14ac:dyDescent="0.25"/>
    <row r="184" ht="18.75" customHeight="1" x14ac:dyDescent="0.25"/>
    <row r="185" ht="16.5" customHeight="1" x14ac:dyDescent="0.25"/>
  </sheetData>
  <sheetProtection formatCells="0" formatColumns="0" formatRows="0" insertRows="0"/>
  <mergeCells count="54">
    <mergeCell ref="G7:K7"/>
    <mergeCell ref="G8:K8"/>
    <mergeCell ref="G9:K9"/>
    <mergeCell ref="B43:D43"/>
    <mergeCell ref="A119:F119"/>
    <mergeCell ref="G119:I119"/>
    <mergeCell ref="J119:L119"/>
    <mergeCell ref="Q119:T119"/>
    <mergeCell ref="U119:X119"/>
    <mergeCell ref="A144:D144"/>
    <mergeCell ref="E144:G144"/>
    <mergeCell ref="H144:J144"/>
    <mergeCell ref="Q144:S144"/>
    <mergeCell ref="U144:X144"/>
    <mergeCell ref="U91:X91"/>
    <mergeCell ref="U60:W60"/>
    <mergeCell ref="A61:B61"/>
    <mergeCell ref="A62:G62"/>
    <mergeCell ref="H62:J62"/>
    <mergeCell ref="K62:L62"/>
    <mergeCell ref="Q62:T62"/>
    <mergeCell ref="U62:X62"/>
    <mergeCell ref="A90:B90"/>
    <mergeCell ref="A91:F91"/>
    <mergeCell ref="G91:L91"/>
    <mergeCell ref="N91:O91"/>
    <mergeCell ref="Q91:T91"/>
    <mergeCell ref="A59:H59"/>
    <mergeCell ref="U59:W59"/>
    <mergeCell ref="A28:A29"/>
    <mergeCell ref="B28:B29"/>
    <mergeCell ref="A30:A31"/>
    <mergeCell ref="B30:B31"/>
    <mergeCell ref="A40:K40"/>
    <mergeCell ref="C41:E41"/>
    <mergeCell ref="A43:A44"/>
    <mergeCell ref="E43:G43"/>
    <mergeCell ref="H43:J43"/>
    <mergeCell ref="X57:AD57"/>
    <mergeCell ref="U58:W58"/>
    <mergeCell ref="K43:M43"/>
    <mergeCell ref="A22:A23"/>
    <mergeCell ref="B22:B23"/>
    <mergeCell ref="A24:A25"/>
    <mergeCell ref="B24:B25"/>
    <mergeCell ref="A26:A27"/>
    <mergeCell ref="B26:B27"/>
    <mergeCell ref="G10:K10"/>
    <mergeCell ref="A17:B17"/>
    <mergeCell ref="A18:M18"/>
    <mergeCell ref="A20:A21"/>
    <mergeCell ref="B20:B21"/>
    <mergeCell ref="G11:K11"/>
    <mergeCell ref="A5:B5"/>
  </mergeCells>
  <dataValidations count="1">
    <dataValidation type="list" allowBlank="1" showInputMessage="1" showErrorMessage="1" sqref="H114:J114 G88:I90" xr:uid="{8B6A9019-C760-4A19-AD72-BB5E9B1A93F0}">
      <formula1>$A$90:$A$142</formula1>
    </dataValidation>
  </dataValidations>
  <pageMargins left="0.7" right="0.7" top="0.18729166666666666" bottom="0.75" header="0.3" footer="0.3"/>
  <pageSetup paperSize="9" scale="31" orientation="landscape" r:id="rId1"/>
  <headerFooter>
    <oddHeader>&amp;C&amp;G</oddHeader>
  </headerFooter>
  <legacy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16D16343-440E-4FB9-9DD1-C2954E67F053}">
          <x14:formula1>
            <xm:f>Reference!$N$1:$N$3</xm:f>
          </x14:formula1>
          <xm:sqref>T19</xm:sqref>
        </x14:dataValidation>
        <x14:dataValidation type="list" allowBlank="1" showInputMessage="1" showErrorMessage="1" xr:uid="{9C27D0E8-16EC-4E2D-80D7-CED47178AB1E}">
          <x14:formula1>
            <xm:f>Reference!$A$53:$A$55</xm:f>
          </x14:formula1>
          <xm:sqref>B7:D7</xm:sqref>
        </x14:dataValidation>
        <x14:dataValidation type="list" allowBlank="1" showInputMessage="1" showErrorMessage="1" xr:uid="{DACEF279-8911-4520-B395-2A767D438087}">
          <x14:formula1>
            <xm:f>Reference!$A$57:$A$60</xm:f>
          </x14:formula1>
          <xm:sqref>B9:D9</xm:sqref>
        </x14:dataValidation>
        <x14:dataValidation type="list" allowBlank="1" showInputMessage="1" showErrorMessage="1" xr:uid="{58ADF18D-1C50-45BD-A5A8-F2301DA2AAE4}">
          <x14:formula1>
            <xm:f>Reference!$A$28:$A$50</xm:f>
          </x14:formula1>
          <xm:sqref>M93:M113 E147:G165 G121:I140 H64:J87 H45:J56</xm:sqref>
        </x14:dataValidation>
        <x14:dataValidation type="list" allowBlank="1" showInputMessage="1" showErrorMessage="1" xr:uid="{DAEB006B-5C1D-44C9-9DCA-FAAD6E338FD3}">
          <x14:formula1>
            <xm:f>Reference!$A$65:$A$568</xm:f>
          </x14:formula1>
          <xm:sqref>C64:C87 C93:C113</xm:sqref>
        </x14:dataValidation>
        <x14:dataValidation type="list" allowBlank="1" showInputMessage="1" showErrorMessage="1" xr:uid="{C6E6774F-9297-44C1-B4BA-16A14548C6B9}">
          <x14:formula1>
            <xm:f>Reference!$A$65:$A$68</xm:f>
          </x14:formula1>
          <xm:sqref>C121:C140</xm:sqref>
        </x14:dataValidation>
        <x14:dataValidation type="list" allowBlank="1" showInputMessage="1" showErrorMessage="1" xr:uid="{AA1F3171-0653-4D5E-BDC7-803941A64D51}">
          <x14:formula1>
            <xm:f>Reference!$A$23:$A$25</xm:f>
          </x14:formula1>
          <xm:sqref>B121:B140 B64:B87 B93:B113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9E89A-9417-42B8-A19C-6FFAD1CC105F}">
  <sheetPr>
    <pageSetUpPr fitToPage="1"/>
  </sheetPr>
  <dimension ref="A1:CF185"/>
  <sheetViews>
    <sheetView topLeftCell="A14" zoomScale="82" zoomScaleNormal="82" workbookViewId="0">
      <selection activeCell="E21" sqref="E21"/>
    </sheetView>
  </sheetViews>
  <sheetFormatPr defaultRowHeight="16.5" x14ac:dyDescent="0.25"/>
  <cols>
    <col min="1" max="1" width="45.85546875" style="104" customWidth="1"/>
    <col min="2" max="2" width="24.5703125" style="104" customWidth="1"/>
    <col min="3" max="3" width="28.42578125" style="104" customWidth="1"/>
    <col min="4" max="4" width="18.140625" style="104" customWidth="1"/>
    <col min="5" max="5" width="25.140625" style="104" customWidth="1"/>
    <col min="6" max="6" width="17.7109375" style="104" customWidth="1"/>
    <col min="7" max="7" width="18" style="104" customWidth="1"/>
    <col min="8" max="8" width="17" style="104" customWidth="1"/>
    <col min="9" max="9" width="14.28515625" style="104" customWidth="1"/>
    <col min="10" max="10" width="14.42578125" style="104" customWidth="1"/>
    <col min="11" max="11" width="14.140625" style="104" customWidth="1"/>
    <col min="12" max="12" width="16.85546875" style="104" customWidth="1"/>
    <col min="13" max="13" width="13" style="104" customWidth="1"/>
    <col min="14" max="14" width="14.7109375" style="104" customWidth="1"/>
    <col min="15" max="15" width="13.5703125" style="104" customWidth="1"/>
    <col min="16" max="16" width="14.5703125" style="104" customWidth="1"/>
    <col min="17" max="17" width="15.42578125" style="104" customWidth="1"/>
    <col min="18" max="18" width="10.140625" style="104" customWidth="1"/>
    <col min="19" max="19" width="10.28515625" style="104" customWidth="1"/>
    <col min="20" max="20" width="17.140625" style="104" customWidth="1"/>
    <col min="21" max="21" width="25.7109375" style="104" customWidth="1"/>
    <col min="22" max="22" width="17.7109375" style="104" customWidth="1"/>
    <col min="23" max="23" width="24.85546875" style="104" customWidth="1"/>
    <col min="24" max="24" width="16.7109375" style="104" customWidth="1"/>
    <col min="25" max="26" width="9.140625" style="104"/>
    <col min="27" max="65" width="9.140625" style="105"/>
    <col min="66" max="16384" width="9.140625" style="104"/>
  </cols>
  <sheetData>
    <row r="1" spans="1:65" ht="17.25" thickBot="1" x14ac:dyDescent="0.3"/>
    <row r="2" spans="1:65" ht="23.25" customHeight="1" thickBot="1" x14ac:dyDescent="0.4">
      <c r="A2" s="708" t="s">
        <v>676</v>
      </c>
      <c r="B2" s="709"/>
      <c r="C2" s="709"/>
      <c r="D2" s="709"/>
      <c r="E2" s="709"/>
      <c r="F2" s="709"/>
      <c r="G2" s="709"/>
      <c r="H2" s="710"/>
      <c r="I2" s="711"/>
      <c r="J2" s="711"/>
      <c r="K2" s="711"/>
      <c r="L2" s="712"/>
    </row>
    <row r="4" spans="1:65" ht="17.25" thickBot="1" x14ac:dyDescent="0.3"/>
    <row r="5" spans="1:65" ht="17.25" thickBot="1" x14ac:dyDescent="0.3">
      <c r="A5" s="1107" t="s">
        <v>514</v>
      </c>
      <c r="B5" s="1108"/>
      <c r="C5" s="12"/>
      <c r="D5" s="12"/>
      <c r="E5" s="12"/>
      <c r="F5" s="10"/>
      <c r="G5" s="10"/>
      <c r="H5" s="10"/>
      <c r="I5" s="10"/>
      <c r="J5" s="10"/>
      <c r="K5" s="10"/>
      <c r="L5" s="10"/>
      <c r="M5" s="12"/>
      <c r="N5" s="12"/>
      <c r="O5" s="12"/>
      <c r="P5" s="12"/>
      <c r="Q5" s="12"/>
      <c r="R5" s="12"/>
      <c r="S5" s="12"/>
      <c r="T5" s="12"/>
      <c r="U5" s="12"/>
      <c r="V5" s="12"/>
      <c r="W5" s="12"/>
    </row>
    <row r="6" spans="1:65" x14ac:dyDescent="0.25">
      <c r="A6" s="563" t="s">
        <v>573</v>
      </c>
      <c r="B6" s="564"/>
      <c r="C6" s="447"/>
      <c r="D6" s="12"/>
      <c r="E6" s="12"/>
      <c r="F6" s="10"/>
      <c r="G6" s="10"/>
      <c r="H6" s="10"/>
      <c r="I6" s="10"/>
      <c r="J6" s="10"/>
      <c r="K6" s="10"/>
      <c r="L6" s="10"/>
      <c r="M6" s="12"/>
      <c r="N6" s="12"/>
      <c r="O6" s="12"/>
      <c r="P6" s="12"/>
      <c r="Q6" s="12"/>
      <c r="R6" s="12"/>
      <c r="S6" s="12"/>
      <c r="T6" s="12"/>
      <c r="U6" s="12"/>
      <c r="V6" s="12"/>
      <c r="W6" s="12"/>
    </row>
    <row r="7" spans="1:65" x14ac:dyDescent="0.25">
      <c r="A7" s="565" t="s">
        <v>515</v>
      </c>
      <c r="B7" s="566" t="s">
        <v>510</v>
      </c>
      <c r="C7" s="566" t="s">
        <v>510</v>
      </c>
      <c r="D7" s="566" t="s">
        <v>510</v>
      </c>
      <c r="E7" s="549" t="s">
        <v>1</v>
      </c>
      <c r="F7" s="914" t="s">
        <v>162</v>
      </c>
      <c r="G7" s="1352" t="s">
        <v>446</v>
      </c>
      <c r="H7" s="1353"/>
      <c r="I7" s="1353"/>
      <c r="J7" s="1353"/>
      <c r="K7" s="1366"/>
      <c r="L7" s="1351"/>
      <c r="M7" s="12"/>
      <c r="Q7" s="105"/>
      <c r="R7" s="105"/>
      <c r="S7" s="105"/>
      <c r="T7" s="105"/>
      <c r="U7" s="105"/>
      <c r="V7" s="105"/>
      <c r="W7" s="105"/>
      <c r="X7" s="105"/>
      <c r="Y7" s="105"/>
      <c r="Z7" s="105"/>
      <c r="BD7" s="104"/>
      <c r="BE7" s="104"/>
      <c r="BF7" s="104"/>
      <c r="BG7" s="104"/>
      <c r="BH7" s="104"/>
      <c r="BI7" s="104"/>
      <c r="BJ7" s="104"/>
      <c r="BK7" s="104"/>
      <c r="BL7" s="104"/>
      <c r="BM7" s="104"/>
    </row>
    <row r="8" spans="1:65" ht="19.5" customHeight="1" x14ac:dyDescent="0.25">
      <c r="A8" s="565" t="s">
        <v>516</v>
      </c>
      <c r="B8" s="566"/>
      <c r="C8" s="566"/>
      <c r="D8" s="566"/>
      <c r="E8" s="12"/>
      <c r="F8" s="12"/>
      <c r="G8" s="1355" t="s">
        <v>226</v>
      </c>
      <c r="H8" s="1364"/>
      <c r="I8" s="1364"/>
      <c r="J8" s="1364"/>
      <c r="K8" s="1365"/>
      <c r="L8" s="957"/>
      <c r="M8" s="12"/>
      <c r="Q8" s="105"/>
      <c r="R8" s="105"/>
      <c r="S8" s="105"/>
      <c r="T8" s="105"/>
      <c r="U8" s="105"/>
      <c r="V8" s="105"/>
      <c r="W8" s="105"/>
      <c r="X8" s="105"/>
      <c r="Y8" s="105"/>
      <c r="Z8" s="105"/>
      <c r="BD8" s="104"/>
      <c r="BE8" s="104"/>
      <c r="BF8" s="104"/>
      <c r="BG8" s="104"/>
      <c r="BH8" s="104"/>
      <c r="BI8" s="104"/>
      <c r="BJ8" s="104"/>
      <c r="BK8" s="104"/>
      <c r="BL8" s="104"/>
      <c r="BM8" s="104"/>
    </row>
    <row r="9" spans="1:65" ht="21.75" customHeight="1" x14ac:dyDescent="0.25">
      <c r="A9" s="565" t="s">
        <v>224</v>
      </c>
      <c r="B9" s="566" t="s">
        <v>517</v>
      </c>
      <c r="C9" s="566" t="s">
        <v>517</v>
      </c>
      <c r="D9" s="566" t="s">
        <v>517</v>
      </c>
      <c r="E9" s="12"/>
      <c r="F9" s="12"/>
      <c r="G9" s="1355" t="s">
        <v>735</v>
      </c>
      <c r="H9" s="1364"/>
      <c r="I9" s="1364"/>
      <c r="J9" s="1364"/>
      <c r="K9" s="1365"/>
      <c r="L9" s="957"/>
      <c r="M9" s="12"/>
      <c r="Q9" s="105"/>
      <c r="R9" s="105"/>
      <c r="S9" s="105"/>
      <c r="T9" s="105"/>
      <c r="U9" s="105"/>
      <c r="V9" s="105"/>
      <c r="W9" s="105"/>
      <c r="X9" s="105"/>
      <c r="Y9" s="105"/>
      <c r="Z9" s="105"/>
      <c r="BD9" s="104"/>
      <c r="BE9" s="104"/>
      <c r="BF9" s="104"/>
      <c r="BG9" s="104"/>
      <c r="BH9" s="104"/>
      <c r="BI9" s="104"/>
      <c r="BJ9" s="104"/>
      <c r="BK9" s="104"/>
      <c r="BL9" s="104"/>
      <c r="BM9" s="104"/>
    </row>
    <row r="10" spans="1:65" ht="21.75" customHeight="1" x14ac:dyDescent="0.25">
      <c r="A10" s="565" t="s">
        <v>574</v>
      </c>
      <c r="B10" s="566"/>
      <c r="C10" s="567"/>
      <c r="D10" s="568"/>
      <c r="E10" s="12"/>
      <c r="F10" s="915"/>
      <c r="G10" s="1357" t="s">
        <v>511</v>
      </c>
      <c r="H10" s="1362"/>
      <c r="I10" s="1362"/>
      <c r="J10" s="1362"/>
      <c r="K10" s="1363"/>
      <c r="L10" s="957"/>
      <c r="M10" s="12"/>
      <c r="Q10" s="105"/>
      <c r="R10" s="105"/>
      <c r="S10" s="105"/>
      <c r="T10" s="105"/>
      <c r="U10" s="105"/>
      <c r="V10" s="105"/>
      <c r="W10" s="105"/>
      <c r="X10" s="105"/>
      <c r="Y10" s="105"/>
      <c r="Z10" s="105"/>
      <c r="BD10" s="104"/>
      <c r="BE10" s="104"/>
      <c r="BF10" s="104"/>
      <c r="BG10" s="104"/>
      <c r="BH10" s="104"/>
      <c r="BI10" s="104"/>
      <c r="BJ10" s="104"/>
      <c r="BK10" s="104"/>
      <c r="BL10" s="104"/>
      <c r="BM10" s="104"/>
    </row>
    <row r="11" spans="1:65" ht="21.75" customHeight="1" thickBot="1" x14ac:dyDescent="0.3">
      <c r="A11" s="565" t="s">
        <v>575</v>
      </c>
      <c r="B11" s="569"/>
      <c r="C11" s="570"/>
      <c r="D11" s="571"/>
      <c r="E11" s="12"/>
      <c r="F11" s="12"/>
      <c r="G11" s="1359" t="s">
        <v>733</v>
      </c>
      <c r="H11" s="1360"/>
      <c r="I11" s="1360"/>
      <c r="J11" s="1360"/>
      <c r="K11" s="1361"/>
      <c r="L11" s="1349"/>
      <c r="M11" s="12"/>
      <c r="Q11" s="105"/>
      <c r="R11" s="105"/>
      <c r="S11" s="105"/>
      <c r="T11" s="105"/>
      <c r="U11" s="105"/>
      <c r="V11" s="105"/>
      <c r="W11" s="105"/>
      <c r="X11" s="105"/>
      <c r="Y11" s="105"/>
      <c r="Z11" s="105"/>
      <c r="BD11" s="104"/>
      <c r="BE11" s="104"/>
      <c r="BF11" s="104"/>
      <c r="BG11" s="104"/>
      <c r="BH11" s="104"/>
      <c r="BI11" s="104"/>
      <c r="BJ11" s="104"/>
      <c r="BK11" s="104"/>
      <c r="BL11" s="104"/>
      <c r="BM11" s="104"/>
    </row>
    <row r="12" spans="1:65" ht="18.75" customHeight="1" x14ac:dyDescent="0.25">
      <c r="A12" s="565" t="s">
        <v>518</v>
      </c>
      <c r="B12" s="572">
        <f>SUM(B10:D10)</f>
        <v>0</v>
      </c>
      <c r="C12" s="447"/>
      <c r="D12" s="549"/>
      <c r="E12" s="12"/>
      <c r="F12" s="12"/>
      <c r="G12" s="12"/>
      <c r="H12" s="12"/>
      <c r="I12" s="12"/>
      <c r="J12" s="12"/>
      <c r="K12" s="12"/>
      <c r="L12" s="12"/>
      <c r="M12" s="12"/>
      <c r="N12" s="12"/>
      <c r="O12" s="128"/>
      <c r="P12" s="12"/>
      <c r="Q12" s="12"/>
      <c r="R12" s="12"/>
      <c r="S12" s="12"/>
      <c r="T12" s="12"/>
      <c r="U12" s="12"/>
      <c r="V12" s="12"/>
      <c r="W12" s="12"/>
    </row>
    <row r="13" spans="1:65" ht="19.5" customHeight="1" x14ac:dyDescent="0.25">
      <c r="A13" s="565" t="s">
        <v>519</v>
      </c>
      <c r="B13" s="572">
        <f>SUM(B11:D11)</f>
        <v>0</v>
      </c>
      <c r="C13" s="447"/>
      <c r="D13" s="549"/>
      <c r="E13" s="12"/>
      <c r="F13" s="12"/>
      <c r="G13" s="12"/>
      <c r="H13" s="12"/>
      <c r="I13" s="12"/>
      <c r="J13" s="12"/>
      <c r="K13" s="12"/>
      <c r="L13" s="12"/>
      <c r="M13" s="12"/>
      <c r="N13" s="12"/>
      <c r="O13" s="128"/>
      <c r="P13" s="12"/>
      <c r="Q13" s="12"/>
      <c r="R13" s="12"/>
      <c r="S13" s="12"/>
      <c r="T13" s="12"/>
      <c r="U13" s="12"/>
      <c r="V13" s="12"/>
      <c r="W13" s="12"/>
    </row>
    <row r="14" spans="1:65" ht="21.75" customHeight="1" x14ac:dyDescent="0.25">
      <c r="A14" s="573" t="s">
        <v>576</v>
      </c>
      <c r="B14" s="574"/>
      <c r="C14" s="447"/>
      <c r="D14" s="12"/>
      <c r="E14" s="12"/>
      <c r="F14" s="12"/>
      <c r="G14" s="12"/>
      <c r="H14" s="12"/>
      <c r="I14" s="12"/>
      <c r="J14" s="12"/>
      <c r="K14" s="12"/>
      <c r="L14" s="12"/>
      <c r="M14" s="12"/>
      <c r="N14" s="12"/>
      <c r="O14" s="128"/>
      <c r="P14" s="12"/>
      <c r="Q14" s="12"/>
      <c r="R14" s="12"/>
      <c r="S14" s="12"/>
      <c r="T14" s="12"/>
      <c r="U14" s="12"/>
      <c r="V14" s="12"/>
      <c r="W14" s="12"/>
    </row>
    <row r="15" spans="1:65" ht="17.25" customHeight="1" thickBot="1" x14ac:dyDescent="0.3">
      <c r="A15" s="188" t="s">
        <v>348</v>
      </c>
      <c r="B15" s="575">
        <f>B13-B14</f>
        <v>0</v>
      </c>
      <c r="C15" s="12"/>
      <c r="D15" s="12"/>
      <c r="E15" s="12"/>
      <c r="F15" s="12"/>
      <c r="G15" s="12"/>
      <c r="H15" s="12"/>
      <c r="I15" s="12"/>
      <c r="J15" s="12"/>
      <c r="K15" s="12"/>
      <c r="L15" s="12"/>
      <c r="M15" s="12"/>
      <c r="N15" s="12"/>
      <c r="O15" s="128"/>
      <c r="P15" s="12"/>
      <c r="Q15" s="12"/>
      <c r="R15" s="12"/>
      <c r="S15" s="12"/>
      <c r="T15" s="12"/>
      <c r="U15" s="12"/>
      <c r="V15" s="12"/>
      <c r="W15" s="12"/>
    </row>
    <row r="16" spans="1:65" x14ac:dyDescent="0.25">
      <c r="A16" s="12"/>
      <c r="B16" s="12"/>
      <c r="C16" s="12"/>
      <c r="D16" s="12"/>
      <c r="E16" s="12"/>
      <c r="F16" s="12"/>
      <c r="G16" s="12"/>
      <c r="H16" s="12"/>
      <c r="I16" s="12"/>
      <c r="J16" s="12"/>
      <c r="K16" s="12"/>
      <c r="L16" s="12"/>
      <c r="M16" s="12"/>
      <c r="N16" s="12"/>
      <c r="O16" s="128"/>
      <c r="P16" s="12"/>
      <c r="Q16" s="12"/>
      <c r="R16" s="12"/>
      <c r="S16" s="12"/>
      <c r="T16" s="12"/>
      <c r="U16" s="12"/>
      <c r="V16" s="12"/>
      <c r="W16" s="12"/>
    </row>
    <row r="17" spans="1:23" x14ac:dyDescent="0.25">
      <c r="A17" s="1123"/>
      <c r="B17" s="1123"/>
      <c r="C17" s="10"/>
      <c r="D17" s="12"/>
      <c r="E17" s="12"/>
      <c r="F17" s="12"/>
      <c r="G17" s="12"/>
      <c r="H17" s="12"/>
      <c r="I17" s="12"/>
      <c r="J17" s="12"/>
      <c r="K17" s="12"/>
      <c r="L17" s="12"/>
      <c r="M17" s="12"/>
      <c r="N17" s="12"/>
      <c r="O17" s="128"/>
      <c r="P17" s="12"/>
      <c r="Q17" s="12"/>
      <c r="R17" s="12"/>
      <c r="S17" s="12"/>
      <c r="T17" s="10"/>
      <c r="U17" s="950"/>
      <c r="V17" s="10"/>
      <c r="W17" s="12"/>
    </row>
    <row r="18" spans="1:23" ht="37.5" customHeight="1" thickBot="1" x14ac:dyDescent="0.3">
      <c r="A18" s="1053" t="s">
        <v>720</v>
      </c>
      <c r="B18" s="1053"/>
      <c r="C18" s="1053"/>
      <c r="D18" s="1053"/>
      <c r="E18" s="1053"/>
      <c r="F18" s="1053"/>
      <c r="G18" s="1053"/>
      <c r="H18" s="1053"/>
      <c r="I18" s="1053"/>
      <c r="J18" s="1053"/>
      <c r="K18" s="1053"/>
      <c r="L18" s="1053"/>
      <c r="M18" s="1053"/>
      <c r="N18" s="12"/>
      <c r="O18" s="12"/>
      <c r="P18" s="12"/>
      <c r="Q18" s="12"/>
      <c r="R18" s="12"/>
      <c r="S18" s="12"/>
      <c r="T18" s="951"/>
      <c r="U18" s="952"/>
      <c r="V18" s="952"/>
      <c r="W18" s="12"/>
    </row>
    <row r="19" spans="1:23" ht="31.5" customHeight="1" thickBot="1" x14ac:dyDescent="0.3">
      <c r="A19" s="944" t="s">
        <v>724</v>
      </c>
      <c r="B19" s="945" t="s">
        <v>703</v>
      </c>
      <c r="C19" s="1392" t="s">
        <v>698</v>
      </c>
      <c r="D19" s="946" t="s">
        <v>457</v>
      </c>
      <c r="E19" s="947" t="s">
        <v>458</v>
      </c>
      <c r="F19" s="947" t="s">
        <v>459</v>
      </c>
      <c r="G19" s="947" t="s">
        <v>460</v>
      </c>
      <c r="H19" s="947" t="s">
        <v>17</v>
      </c>
      <c r="I19" s="947" t="s">
        <v>18</v>
      </c>
      <c r="J19" s="947" t="s">
        <v>19</v>
      </c>
      <c r="K19" s="947" t="s">
        <v>461</v>
      </c>
      <c r="L19" s="947" t="s">
        <v>20</v>
      </c>
      <c r="M19" s="947" t="s">
        <v>21</v>
      </c>
      <c r="N19" s="947" t="s">
        <v>22</v>
      </c>
      <c r="O19" s="948" t="s">
        <v>23</v>
      </c>
      <c r="P19" s="949" t="s">
        <v>700</v>
      </c>
      <c r="T19" s="105"/>
      <c r="U19" s="932"/>
      <c r="V19" s="933"/>
    </row>
    <row r="20" spans="1:23" ht="31.5" customHeight="1" x14ac:dyDescent="0.25">
      <c r="A20" s="1062"/>
      <c r="B20" s="1064"/>
      <c r="C20" s="1393" t="s">
        <v>699</v>
      </c>
      <c r="D20" s="916"/>
      <c r="E20" s="916"/>
      <c r="F20" s="463"/>
      <c r="G20" s="917"/>
      <c r="H20" s="916"/>
      <c r="I20" s="916"/>
      <c r="J20" s="916"/>
      <c r="K20" s="916"/>
      <c r="L20" s="916"/>
      <c r="M20" s="916"/>
      <c r="N20" s="916"/>
      <c r="O20" s="918"/>
      <c r="P20" s="919"/>
      <c r="T20" s="105"/>
      <c r="U20" s="932"/>
      <c r="V20" s="933"/>
    </row>
    <row r="21" spans="1:23" ht="27.75" customHeight="1" thickBot="1" x14ac:dyDescent="0.3">
      <c r="A21" s="1063"/>
      <c r="B21" s="1065"/>
      <c r="C21" s="1394" t="s">
        <v>697</v>
      </c>
      <c r="D21" s="920"/>
      <c r="E21" s="920"/>
      <c r="F21" s="515"/>
      <c r="G21" s="514"/>
      <c r="H21" s="920"/>
      <c r="I21" s="920"/>
      <c r="J21" s="920"/>
      <c r="K21" s="920"/>
      <c r="L21" s="920"/>
      <c r="M21" s="920"/>
      <c r="N21" s="920"/>
      <c r="O21" s="921"/>
      <c r="P21" s="922"/>
      <c r="T21" s="105"/>
      <c r="U21" s="932"/>
      <c r="V21" s="933"/>
    </row>
    <row r="22" spans="1:23" ht="28.5" customHeight="1" x14ac:dyDescent="0.25">
      <c r="A22" s="1062"/>
      <c r="B22" s="1064"/>
      <c r="C22" s="1393" t="s">
        <v>696</v>
      </c>
      <c r="D22" s="916"/>
      <c r="E22" s="916"/>
      <c r="F22" s="463"/>
      <c r="G22" s="917"/>
      <c r="H22" s="916"/>
      <c r="I22" s="916"/>
      <c r="J22" s="916"/>
      <c r="K22" s="916"/>
      <c r="L22" s="916"/>
      <c r="M22" s="916"/>
      <c r="N22" s="916"/>
      <c r="O22" s="918"/>
      <c r="P22" s="919"/>
      <c r="T22" s="105"/>
      <c r="U22" s="932"/>
      <c r="V22" s="933"/>
    </row>
    <row r="23" spans="1:23" ht="24" customHeight="1" thickBot="1" x14ac:dyDescent="0.3">
      <c r="A23" s="1063"/>
      <c r="B23" s="1065"/>
      <c r="C23" s="1394" t="s">
        <v>697</v>
      </c>
      <c r="D23" s="920"/>
      <c r="E23" s="920"/>
      <c r="F23" s="515"/>
      <c r="G23" s="514"/>
      <c r="H23" s="920"/>
      <c r="I23" s="920"/>
      <c r="J23" s="920"/>
      <c r="K23" s="920"/>
      <c r="L23" s="920"/>
      <c r="M23" s="920"/>
      <c r="N23" s="920"/>
      <c r="O23" s="921"/>
      <c r="P23" s="922"/>
      <c r="T23" s="105"/>
      <c r="U23" s="932"/>
      <c r="V23" s="933"/>
    </row>
    <row r="24" spans="1:23" ht="26.25" customHeight="1" x14ac:dyDescent="0.25">
      <c r="A24" s="1062"/>
      <c r="B24" s="1064"/>
      <c r="C24" s="1393" t="s">
        <v>696</v>
      </c>
      <c r="D24" s="916"/>
      <c r="E24" s="916"/>
      <c r="F24" s="463"/>
      <c r="G24" s="917"/>
      <c r="H24" s="916"/>
      <c r="I24" s="916"/>
      <c r="J24" s="916"/>
      <c r="K24" s="916"/>
      <c r="L24" s="916"/>
      <c r="M24" s="916"/>
      <c r="N24" s="916"/>
      <c r="O24" s="918"/>
      <c r="P24" s="919"/>
      <c r="T24" s="105"/>
      <c r="U24" s="932"/>
      <c r="V24" s="933"/>
    </row>
    <row r="25" spans="1:23" ht="27" customHeight="1" thickBot="1" x14ac:dyDescent="0.3">
      <c r="A25" s="1063"/>
      <c r="B25" s="1065"/>
      <c r="C25" s="1394" t="s">
        <v>697</v>
      </c>
      <c r="D25" s="920"/>
      <c r="E25" s="920"/>
      <c r="F25" s="515"/>
      <c r="G25" s="514"/>
      <c r="H25" s="920"/>
      <c r="I25" s="920"/>
      <c r="J25" s="920"/>
      <c r="K25" s="920"/>
      <c r="L25" s="920"/>
      <c r="M25" s="920"/>
      <c r="N25" s="920"/>
      <c r="O25" s="921"/>
      <c r="P25" s="922"/>
      <c r="S25" s="105"/>
      <c r="T25" s="105"/>
      <c r="U25" s="932"/>
      <c r="V25" s="933"/>
      <c r="W25" s="105"/>
    </row>
    <row r="26" spans="1:23" ht="25.5" customHeight="1" x14ac:dyDescent="0.25">
      <c r="A26" s="1062"/>
      <c r="B26" s="1064"/>
      <c r="C26" s="1393" t="s">
        <v>696</v>
      </c>
      <c r="D26" s="916"/>
      <c r="E26" s="916"/>
      <c r="F26" s="463"/>
      <c r="G26" s="917"/>
      <c r="H26" s="916"/>
      <c r="I26" s="916"/>
      <c r="J26" s="916"/>
      <c r="K26" s="916"/>
      <c r="L26" s="916"/>
      <c r="M26" s="916"/>
      <c r="N26" s="916"/>
      <c r="O26" s="918"/>
      <c r="P26" s="919"/>
      <c r="S26" s="105"/>
      <c r="T26" s="105"/>
      <c r="U26" s="932"/>
      <c r="V26" s="933"/>
      <c r="W26" s="105"/>
    </row>
    <row r="27" spans="1:23" ht="24.75" customHeight="1" thickBot="1" x14ac:dyDescent="0.3">
      <c r="A27" s="1063"/>
      <c r="B27" s="1065"/>
      <c r="C27" s="1394" t="s">
        <v>697</v>
      </c>
      <c r="D27" s="920"/>
      <c r="E27" s="920"/>
      <c r="F27" s="515"/>
      <c r="G27" s="514"/>
      <c r="H27" s="920"/>
      <c r="I27" s="920"/>
      <c r="J27" s="920"/>
      <c r="K27" s="920"/>
      <c r="L27" s="920"/>
      <c r="M27" s="920"/>
      <c r="N27" s="920"/>
      <c r="O27" s="921"/>
      <c r="P27" s="922"/>
      <c r="S27" s="105"/>
      <c r="T27" s="105"/>
      <c r="U27" s="932"/>
      <c r="V27" s="933"/>
      <c r="W27" s="105"/>
    </row>
    <row r="28" spans="1:23" ht="24" customHeight="1" x14ac:dyDescent="0.25">
      <c r="A28" s="1062"/>
      <c r="B28" s="1064"/>
      <c r="C28" s="1393" t="s">
        <v>696</v>
      </c>
      <c r="D28" s="916"/>
      <c r="E28" s="916"/>
      <c r="F28" s="463"/>
      <c r="G28" s="917"/>
      <c r="H28" s="916"/>
      <c r="I28" s="916"/>
      <c r="J28" s="916"/>
      <c r="K28" s="916"/>
      <c r="L28" s="916"/>
      <c r="M28" s="916"/>
      <c r="N28" s="916"/>
      <c r="O28" s="918"/>
      <c r="P28" s="919"/>
      <c r="S28" s="105"/>
      <c r="T28" s="105"/>
      <c r="U28" s="932"/>
      <c r="V28" s="933"/>
      <c r="W28" s="105"/>
    </row>
    <row r="29" spans="1:23" ht="25.5" customHeight="1" thickBot="1" x14ac:dyDescent="0.3">
      <c r="A29" s="1063"/>
      <c r="B29" s="1065"/>
      <c r="C29" s="1394" t="s">
        <v>697</v>
      </c>
      <c r="D29" s="920"/>
      <c r="E29" s="920"/>
      <c r="F29" s="515"/>
      <c r="G29" s="514"/>
      <c r="H29" s="920"/>
      <c r="I29" s="920"/>
      <c r="J29" s="920"/>
      <c r="K29" s="920"/>
      <c r="L29" s="920"/>
      <c r="M29" s="920"/>
      <c r="N29" s="920"/>
      <c r="O29" s="921"/>
      <c r="P29" s="922"/>
      <c r="S29" s="105"/>
      <c r="T29" s="105"/>
      <c r="U29" s="932"/>
      <c r="V29" s="933"/>
      <c r="W29" s="105"/>
    </row>
    <row r="30" spans="1:23" ht="27" customHeight="1" x14ac:dyDescent="0.25">
      <c r="A30" s="1062"/>
      <c r="B30" s="1121"/>
      <c r="C30" s="1393" t="s">
        <v>696</v>
      </c>
      <c r="D30" s="916"/>
      <c r="E30" s="916"/>
      <c r="F30" s="463"/>
      <c r="G30" s="917"/>
      <c r="H30" s="916"/>
      <c r="I30" s="916"/>
      <c r="J30" s="916"/>
      <c r="K30" s="916"/>
      <c r="L30" s="916"/>
      <c r="M30" s="916"/>
      <c r="N30" s="916"/>
      <c r="O30" s="918"/>
      <c r="P30" s="919"/>
      <c r="S30" s="105"/>
      <c r="T30" s="105"/>
      <c r="U30" s="932"/>
      <c r="V30" s="933"/>
      <c r="W30" s="105"/>
    </row>
    <row r="31" spans="1:23" ht="30" customHeight="1" thickBot="1" x14ac:dyDescent="0.3">
      <c r="A31" s="1066"/>
      <c r="B31" s="1122"/>
      <c r="C31" s="1395" t="s">
        <v>697</v>
      </c>
      <c r="D31" s="935"/>
      <c r="E31" s="935"/>
      <c r="F31" s="936"/>
      <c r="G31" s="931"/>
      <c r="H31" s="935"/>
      <c r="I31" s="935"/>
      <c r="J31" s="935"/>
      <c r="K31" s="935"/>
      <c r="L31" s="935"/>
      <c r="M31" s="935"/>
      <c r="N31" s="935"/>
      <c r="O31" s="937"/>
      <c r="P31" s="938"/>
      <c r="S31" s="105"/>
      <c r="T31" s="105"/>
      <c r="U31" s="932"/>
      <c r="V31" s="933"/>
      <c r="W31" s="105"/>
    </row>
    <row r="32" spans="1:23" ht="30" customHeight="1" thickBot="1" x14ac:dyDescent="0.3">
      <c r="A32" s="953" t="s">
        <v>725</v>
      </c>
      <c r="B32" s="954" t="s">
        <v>727</v>
      </c>
      <c r="C32" s="1396" t="s">
        <v>698</v>
      </c>
      <c r="D32" s="955" t="s">
        <v>457</v>
      </c>
      <c r="E32" s="955" t="s">
        <v>458</v>
      </c>
      <c r="F32" s="955" t="s">
        <v>459</v>
      </c>
      <c r="G32" s="955" t="s">
        <v>460</v>
      </c>
      <c r="H32" s="955" t="s">
        <v>17</v>
      </c>
      <c r="I32" s="955" t="s">
        <v>18</v>
      </c>
      <c r="J32" s="955" t="s">
        <v>19</v>
      </c>
      <c r="K32" s="955" t="s">
        <v>461</v>
      </c>
      <c r="L32" s="955" t="s">
        <v>20</v>
      </c>
      <c r="M32" s="955" t="s">
        <v>21</v>
      </c>
      <c r="N32" s="955" t="s">
        <v>22</v>
      </c>
      <c r="O32" s="955" t="s">
        <v>23</v>
      </c>
      <c r="P32" s="956" t="s">
        <v>700</v>
      </c>
      <c r="S32" s="105"/>
      <c r="T32" s="105"/>
      <c r="U32" s="932"/>
      <c r="V32" s="933"/>
      <c r="W32" s="105"/>
    </row>
    <row r="33" spans="1:71" ht="32.25" customHeight="1" x14ac:dyDescent="0.25">
      <c r="A33" s="958"/>
      <c r="B33" s="943"/>
      <c r="C33" s="1397" t="s">
        <v>726</v>
      </c>
      <c r="D33" s="941"/>
      <c r="E33" s="941"/>
      <c r="F33" s="942"/>
      <c r="G33" s="943"/>
      <c r="H33" s="941"/>
      <c r="I33" s="941"/>
      <c r="J33" s="941"/>
      <c r="K33" s="941"/>
      <c r="L33" s="941"/>
      <c r="M33" s="941"/>
      <c r="N33" s="941"/>
      <c r="O33" s="941"/>
      <c r="P33" s="941"/>
      <c r="S33" s="105"/>
      <c r="T33" s="105"/>
      <c r="U33" s="932"/>
      <c r="V33" s="933"/>
      <c r="W33" s="105"/>
    </row>
    <row r="34" spans="1:71" ht="32.25" customHeight="1" x14ac:dyDescent="0.25">
      <c r="A34" s="959"/>
      <c r="B34" s="931"/>
      <c r="C34" s="1398" t="s">
        <v>726</v>
      </c>
      <c r="D34" s="939"/>
      <c r="E34" s="939"/>
      <c r="F34" s="934"/>
      <c r="G34" s="513"/>
      <c r="H34" s="939"/>
      <c r="I34" s="939"/>
      <c r="J34" s="939"/>
      <c r="K34" s="939"/>
      <c r="L34" s="939"/>
      <c r="M34" s="939"/>
      <c r="N34" s="939"/>
      <c r="O34" s="939"/>
      <c r="P34" s="939"/>
      <c r="S34" s="105"/>
      <c r="T34" s="105"/>
      <c r="U34" s="932"/>
      <c r="V34" s="933"/>
      <c r="W34" s="105"/>
    </row>
    <row r="35" spans="1:71" ht="26.25" customHeight="1" thickBot="1" x14ac:dyDescent="0.3">
      <c r="A35" s="960"/>
      <c r="B35" s="514"/>
      <c r="C35" s="1394" t="s">
        <v>726</v>
      </c>
      <c r="D35" s="920"/>
      <c r="E35" s="920"/>
      <c r="F35" s="515"/>
      <c r="G35" s="514"/>
      <c r="H35" s="920"/>
      <c r="I35" s="920"/>
      <c r="J35" s="920"/>
      <c r="K35" s="920"/>
      <c r="L35" s="920"/>
      <c r="M35" s="920"/>
      <c r="N35" s="920"/>
      <c r="O35" s="920"/>
      <c r="P35" s="922"/>
      <c r="S35" s="105"/>
      <c r="T35" s="105"/>
      <c r="U35" s="932"/>
      <c r="V35" s="933"/>
      <c r="W35" s="105"/>
    </row>
    <row r="36" spans="1:71" x14ac:dyDescent="0.25">
      <c r="A36" s="716"/>
      <c r="B36" s="716"/>
      <c r="C36" s="105"/>
      <c r="O36" s="106"/>
    </row>
    <row r="37" spans="1:71" x14ac:dyDescent="0.25">
      <c r="A37" s="716"/>
      <c r="B37" s="716"/>
      <c r="C37" s="105"/>
      <c r="O37" s="106"/>
    </row>
    <row r="38" spans="1:71" x14ac:dyDescent="0.25">
      <c r="A38" s="716"/>
      <c r="B38" s="716"/>
      <c r="C38" s="105"/>
      <c r="O38" s="106"/>
    </row>
    <row r="39" spans="1:71" ht="17.25" thickBot="1" x14ac:dyDescent="0.3">
      <c r="A39" s="716"/>
      <c r="B39" s="716"/>
      <c r="C39" s="105"/>
      <c r="O39" s="106"/>
    </row>
    <row r="40" spans="1:71" ht="17.25" thickBot="1" x14ac:dyDescent="0.3">
      <c r="A40" s="1054" t="s">
        <v>719</v>
      </c>
      <c r="B40" s="1055"/>
      <c r="C40" s="1055"/>
      <c r="D40" s="1055"/>
      <c r="E40" s="1055"/>
      <c r="F40" s="1055"/>
      <c r="G40" s="1055"/>
      <c r="H40" s="1055"/>
      <c r="I40" s="1055"/>
      <c r="J40" s="1055"/>
      <c r="K40" s="1056"/>
      <c r="L40" s="12"/>
      <c r="O40" s="106"/>
    </row>
    <row r="41" spans="1:71" ht="35.25" customHeight="1" x14ac:dyDescent="0.25">
      <c r="A41" s="12"/>
      <c r="B41" s="12"/>
      <c r="C41" s="1061" t="s">
        <v>695</v>
      </c>
      <c r="D41" s="1061"/>
      <c r="E41" s="1061"/>
      <c r="F41" s="12"/>
      <c r="G41" s="12"/>
      <c r="H41" s="12"/>
      <c r="I41" s="12"/>
      <c r="J41" s="12"/>
      <c r="K41" s="12"/>
      <c r="L41" s="12"/>
      <c r="O41" s="106"/>
    </row>
    <row r="42" spans="1:71" ht="17.25" thickBot="1" x14ac:dyDescent="0.3">
      <c r="A42" s="12"/>
      <c r="B42" s="12"/>
      <c r="C42" s="12"/>
      <c r="D42" s="12"/>
      <c r="E42" s="12"/>
      <c r="F42" s="12"/>
      <c r="G42" s="12"/>
      <c r="H42" s="12"/>
      <c r="I42" s="12"/>
      <c r="J42" s="12"/>
      <c r="K42" s="12"/>
      <c r="O42" s="106"/>
    </row>
    <row r="43" spans="1:71" ht="17.25" thickBot="1" x14ac:dyDescent="0.3">
      <c r="A43" s="1067" t="s">
        <v>9</v>
      </c>
      <c r="B43" s="1057" t="s">
        <v>736</v>
      </c>
      <c r="C43" s="1058"/>
      <c r="D43" s="1058"/>
      <c r="E43" s="1057" t="s">
        <v>71</v>
      </c>
      <c r="F43" s="1058"/>
      <c r="G43" s="1059"/>
      <c r="H43" s="1057" t="s">
        <v>730</v>
      </c>
      <c r="I43" s="1058"/>
      <c r="J43" s="1059"/>
      <c r="K43" s="1057" t="s">
        <v>731</v>
      </c>
      <c r="L43" s="1058"/>
      <c r="M43" s="1059"/>
      <c r="N43" s="924" t="s">
        <v>50</v>
      </c>
      <c r="O43" s="925"/>
      <c r="P43" s="925"/>
      <c r="Q43" s="926"/>
      <c r="U43" s="106"/>
      <c r="AA43" s="104"/>
      <c r="AB43" s="104"/>
      <c r="AC43" s="104"/>
      <c r="AD43" s="104"/>
      <c r="AE43" s="104"/>
      <c r="AF43" s="104"/>
      <c r="BN43" s="105"/>
      <c r="BO43" s="105"/>
      <c r="BP43" s="105"/>
      <c r="BQ43" s="105"/>
      <c r="BR43" s="105"/>
      <c r="BS43" s="105"/>
    </row>
    <row r="44" spans="1:71" ht="17.25" thickBot="1" x14ac:dyDescent="0.3">
      <c r="A44" s="1068"/>
      <c r="B44" s="718" t="s">
        <v>704</v>
      </c>
      <c r="C44" s="719" t="s">
        <v>705</v>
      </c>
      <c r="D44" s="1374" t="s">
        <v>706</v>
      </c>
      <c r="E44" s="718" t="s">
        <v>704</v>
      </c>
      <c r="F44" s="719" t="s">
        <v>705</v>
      </c>
      <c r="G44" s="720" t="s">
        <v>706</v>
      </c>
      <c r="H44" s="721" t="s">
        <v>707</v>
      </c>
      <c r="I44" s="722" t="s">
        <v>705</v>
      </c>
      <c r="J44" s="723" t="s">
        <v>706</v>
      </c>
      <c r="K44" s="1347" t="s">
        <v>707</v>
      </c>
      <c r="L44" s="1346" t="s">
        <v>705</v>
      </c>
      <c r="M44" s="1348" t="s">
        <v>706</v>
      </c>
      <c r="N44" s="718" t="s">
        <v>707</v>
      </c>
      <c r="O44" s="719" t="s">
        <v>705</v>
      </c>
      <c r="P44" s="720" t="s">
        <v>706</v>
      </c>
      <c r="Q44" s="724" t="s">
        <v>52</v>
      </c>
      <c r="U44" s="106"/>
      <c r="AA44" s="104"/>
      <c r="AB44" s="104"/>
      <c r="AC44" s="104"/>
      <c r="AD44" s="104"/>
      <c r="AE44" s="104"/>
      <c r="AF44" s="104"/>
      <c r="BN44" s="105"/>
      <c r="BO44" s="105"/>
      <c r="BP44" s="105"/>
      <c r="BQ44" s="105"/>
      <c r="BR44" s="105"/>
      <c r="BS44" s="105"/>
    </row>
    <row r="45" spans="1:71" x14ac:dyDescent="0.25">
      <c r="A45" s="284"/>
      <c r="B45" s="923"/>
      <c r="C45" s="923"/>
      <c r="D45" s="1375"/>
      <c r="E45" s="923">
        <v>0</v>
      </c>
      <c r="F45" s="923">
        <v>0</v>
      </c>
      <c r="G45" s="923">
        <v>0</v>
      </c>
      <c r="H45" s="726" t="s">
        <v>510</v>
      </c>
      <c r="I45" s="727" t="s">
        <v>510</v>
      </c>
      <c r="J45" s="728" t="s">
        <v>510</v>
      </c>
      <c r="K45" s="1385"/>
      <c r="L45" s="1386"/>
      <c r="M45" s="919"/>
      <c r="N45" s="725">
        <f>E45*1</f>
        <v>0</v>
      </c>
      <c r="O45" s="729">
        <f>F45*25</f>
        <v>0</v>
      </c>
      <c r="P45" s="730">
        <f>G45*298</f>
        <v>0</v>
      </c>
      <c r="Q45" s="731">
        <f t="shared" ref="Q45:Q56" si="0">SUM(N45:P45)</f>
        <v>0</v>
      </c>
      <c r="U45" s="106"/>
      <c r="AA45" s="716"/>
      <c r="AB45" s="716"/>
      <c r="AC45" s="716"/>
      <c r="AD45" s="198"/>
      <c r="AE45" s="104"/>
      <c r="AF45" s="104"/>
      <c r="BN45" s="105"/>
      <c r="BO45" s="105"/>
      <c r="BP45" s="105"/>
      <c r="BQ45" s="105"/>
      <c r="BR45" s="105"/>
      <c r="BS45" s="105"/>
    </row>
    <row r="46" spans="1:71" x14ac:dyDescent="0.25">
      <c r="A46" s="284"/>
      <c r="B46" s="923"/>
      <c r="C46" s="923"/>
      <c r="D46" s="1375"/>
      <c r="E46" s="923">
        <v>0</v>
      </c>
      <c r="F46" s="923">
        <v>0</v>
      </c>
      <c r="G46" s="923">
        <v>0</v>
      </c>
      <c r="H46" s="726" t="s">
        <v>510</v>
      </c>
      <c r="I46" s="727" t="s">
        <v>510</v>
      </c>
      <c r="J46" s="728" t="s">
        <v>510</v>
      </c>
      <c r="K46" s="1387"/>
      <c r="L46" s="1388"/>
      <c r="M46" s="1389"/>
      <c r="N46" s="725">
        <f>E46*1</f>
        <v>0</v>
      </c>
      <c r="O46" s="729">
        <f>F46*25</f>
        <v>0</v>
      </c>
      <c r="P46" s="730">
        <f>G46*298</f>
        <v>0</v>
      </c>
      <c r="Q46" s="731">
        <f t="shared" si="0"/>
        <v>0</v>
      </c>
      <c r="U46" s="106"/>
      <c r="AA46" s="104"/>
      <c r="AB46" s="104"/>
      <c r="AC46" s="104"/>
      <c r="AD46" s="104"/>
      <c r="AE46" s="104"/>
      <c r="AF46" s="104"/>
      <c r="BN46" s="105"/>
      <c r="BO46" s="105"/>
      <c r="BP46" s="105"/>
      <c r="BQ46" s="105"/>
      <c r="BR46" s="105"/>
      <c r="BS46" s="105"/>
    </row>
    <row r="47" spans="1:71" x14ac:dyDescent="0.25">
      <c r="A47" s="284"/>
      <c r="B47" s="923"/>
      <c r="C47" s="923"/>
      <c r="D47" s="1375"/>
      <c r="E47" s="923">
        <v>0</v>
      </c>
      <c r="F47" s="923">
        <v>0</v>
      </c>
      <c r="G47" s="923">
        <v>0</v>
      </c>
      <c r="H47" s="726" t="s">
        <v>510</v>
      </c>
      <c r="I47" s="727" t="s">
        <v>510</v>
      </c>
      <c r="J47" s="728" t="s">
        <v>510</v>
      </c>
      <c r="K47" s="1387"/>
      <c r="L47" s="1388"/>
      <c r="M47" s="1389"/>
      <c r="N47" s="725">
        <f>E47*1</f>
        <v>0</v>
      </c>
      <c r="O47" s="729">
        <f>F47*25</f>
        <v>0</v>
      </c>
      <c r="P47" s="730">
        <f>G47*298</f>
        <v>0</v>
      </c>
      <c r="Q47" s="731">
        <f t="shared" si="0"/>
        <v>0</v>
      </c>
      <c r="U47" s="106"/>
      <c r="AA47" s="104"/>
      <c r="AB47" s="104"/>
      <c r="AC47" s="104"/>
      <c r="AD47" s="104"/>
      <c r="AE47" s="104"/>
      <c r="AF47" s="104"/>
      <c r="BN47" s="105"/>
      <c r="BO47" s="105"/>
      <c r="BP47" s="105"/>
      <c r="BQ47" s="105"/>
      <c r="BR47" s="105"/>
      <c r="BS47" s="105"/>
    </row>
    <row r="48" spans="1:71" x14ac:dyDescent="0.25">
      <c r="A48" s="284"/>
      <c r="B48" s="923"/>
      <c r="C48" s="923"/>
      <c r="D48" s="1375"/>
      <c r="E48" s="923">
        <v>0</v>
      </c>
      <c r="F48" s="923">
        <v>0</v>
      </c>
      <c r="G48" s="923">
        <v>0</v>
      </c>
      <c r="H48" s="726" t="s">
        <v>510</v>
      </c>
      <c r="I48" s="727" t="s">
        <v>510</v>
      </c>
      <c r="J48" s="728" t="s">
        <v>510</v>
      </c>
      <c r="K48" s="1387"/>
      <c r="L48" s="1388"/>
      <c r="M48" s="1389"/>
      <c r="N48" s="725">
        <f>E48*1</f>
        <v>0</v>
      </c>
      <c r="O48" s="729">
        <f>F48*25</f>
        <v>0</v>
      </c>
      <c r="P48" s="730">
        <f>G48*298</f>
        <v>0</v>
      </c>
      <c r="Q48" s="731">
        <f t="shared" si="0"/>
        <v>0</v>
      </c>
      <c r="U48" s="106"/>
      <c r="AA48" s="104"/>
      <c r="AB48" s="104"/>
      <c r="AC48" s="104"/>
      <c r="AD48" s="104"/>
      <c r="AE48" s="104"/>
      <c r="AF48" s="104"/>
      <c r="BN48" s="105"/>
      <c r="BO48" s="105"/>
      <c r="BP48" s="105"/>
      <c r="BQ48" s="105"/>
      <c r="BR48" s="105"/>
      <c r="BS48" s="105"/>
    </row>
    <row r="49" spans="1:84" x14ac:dyDescent="0.25">
      <c r="A49" s="284"/>
      <c r="B49" s="923"/>
      <c r="C49" s="923"/>
      <c r="D49" s="1375"/>
      <c r="E49" s="923">
        <v>0</v>
      </c>
      <c r="F49" s="923">
        <v>0</v>
      </c>
      <c r="G49" s="923">
        <v>0</v>
      </c>
      <c r="H49" s="726" t="s">
        <v>510</v>
      </c>
      <c r="I49" s="727" t="s">
        <v>510</v>
      </c>
      <c r="J49" s="728" t="s">
        <v>510</v>
      </c>
      <c r="K49" s="1387"/>
      <c r="L49" s="1388"/>
      <c r="M49" s="1389"/>
      <c r="N49" s="725">
        <f>E49*1</f>
        <v>0</v>
      </c>
      <c r="O49" s="729">
        <f>F49*25</f>
        <v>0</v>
      </c>
      <c r="P49" s="730">
        <f>G49*298</f>
        <v>0</v>
      </c>
      <c r="Q49" s="731">
        <f t="shared" si="0"/>
        <v>0</v>
      </c>
      <c r="U49" s="106"/>
      <c r="AA49" s="104"/>
      <c r="AB49" s="104"/>
      <c r="AC49" s="104"/>
      <c r="AD49" s="104"/>
      <c r="AE49" s="104"/>
      <c r="AF49" s="104"/>
      <c r="BN49" s="105"/>
      <c r="BO49" s="105"/>
      <c r="BP49" s="105"/>
      <c r="BQ49" s="105"/>
      <c r="BR49" s="105"/>
      <c r="BS49" s="105"/>
    </row>
    <row r="50" spans="1:84" x14ac:dyDescent="0.25">
      <c r="A50" s="284"/>
      <c r="B50" s="923"/>
      <c r="C50" s="923"/>
      <c r="D50" s="1375"/>
      <c r="E50" s="923">
        <v>0</v>
      </c>
      <c r="F50" s="923">
        <v>0</v>
      </c>
      <c r="G50" s="923">
        <v>0</v>
      </c>
      <c r="H50" s="726" t="s">
        <v>510</v>
      </c>
      <c r="I50" s="727" t="s">
        <v>510</v>
      </c>
      <c r="J50" s="728" t="s">
        <v>510</v>
      </c>
      <c r="K50" s="1387"/>
      <c r="L50" s="1388"/>
      <c r="M50" s="1389"/>
      <c r="N50" s="725">
        <f>E50*1</f>
        <v>0</v>
      </c>
      <c r="O50" s="729">
        <f>F50*25</f>
        <v>0</v>
      </c>
      <c r="P50" s="730">
        <f>G50*298</f>
        <v>0</v>
      </c>
      <c r="Q50" s="731">
        <f t="shared" si="0"/>
        <v>0</v>
      </c>
      <c r="U50" s="106"/>
      <c r="AA50" s="716"/>
      <c r="AB50" s="716"/>
      <c r="AC50" s="716"/>
      <c r="AD50" s="198"/>
      <c r="AE50" s="104"/>
      <c r="AF50" s="104"/>
      <c r="BN50" s="105"/>
      <c r="BO50" s="105"/>
      <c r="BP50" s="105"/>
      <c r="BQ50" s="105"/>
      <c r="BR50" s="105"/>
      <c r="BS50" s="105"/>
    </row>
    <row r="51" spans="1:84" x14ac:dyDescent="0.25">
      <c r="A51" s="284"/>
      <c r="B51" s="923"/>
      <c r="C51" s="923"/>
      <c r="D51" s="1375"/>
      <c r="E51" s="923">
        <v>0</v>
      </c>
      <c r="F51" s="923">
        <v>0</v>
      </c>
      <c r="G51" s="923">
        <v>0</v>
      </c>
      <c r="H51" s="726" t="s">
        <v>510</v>
      </c>
      <c r="I51" s="727" t="s">
        <v>510</v>
      </c>
      <c r="J51" s="728" t="s">
        <v>510</v>
      </c>
      <c r="K51" s="1387"/>
      <c r="L51" s="1388"/>
      <c r="M51" s="1389"/>
      <c r="N51" s="725">
        <f>E51*1</f>
        <v>0</v>
      </c>
      <c r="O51" s="732">
        <f>F51*25</f>
        <v>0</v>
      </c>
      <c r="P51" s="730">
        <f>G51*298</f>
        <v>0</v>
      </c>
      <c r="Q51" s="733">
        <f t="shared" si="0"/>
        <v>0</v>
      </c>
      <c r="U51" s="106"/>
      <c r="Z51" s="716"/>
      <c r="AA51" s="716"/>
      <c r="AB51" s="716"/>
      <c r="AC51" s="198"/>
      <c r="AD51" s="104"/>
      <c r="AE51" s="104"/>
      <c r="AF51" s="104"/>
      <c r="BN51" s="105"/>
      <c r="BO51" s="105"/>
      <c r="BP51" s="105"/>
      <c r="BQ51" s="105"/>
      <c r="BR51" s="105"/>
      <c r="BS51" s="105"/>
    </row>
    <row r="52" spans="1:84" x14ac:dyDescent="0.25">
      <c r="A52" s="284"/>
      <c r="B52" s="923"/>
      <c r="C52" s="923"/>
      <c r="D52" s="1375"/>
      <c r="E52" s="923">
        <v>0</v>
      </c>
      <c r="F52" s="923">
        <v>0</v>
      </c>
      <c r="G52" s="923">
        <v>0</v>
      </c>
      <c r="H52" s="726" t="s">
        <v>510</v>
      </c>
      <c r="I52" s="727" t="s">
        <v>510</v>
      </c>
      <c r="J52" s="728" t="s">
        <v>510</v>
      </c>
      <c r="K52" s="1387"/>
      <c r="L52" s="1388"/>
      <c r="M52" s="1389"/>
      <c r="N52" s="725">
        <f>E52*1</f>
        <v>0</v>
      </c>
      <c r="O52" s="732">
        <f>F52*25</f>
        <v>0</v>
      </c>
      <c r="P52" s="730">
        <f>G52*298</f>
        <v>0</v>
      </c>
      <c r="Q52" s="733">
        <f t="shared" si="0"/>
        <v>0</v>
      </c>
      <c r="U52" s="106"/>
      <c r="Z52" s="716"/>
      <c r="AA52" s="716"/>
      <c r="AB52" s="716"/>
      <c r="AC52" s="198"/>
      <c r="AD52" s="104"/>
      <c r="AE52" s="104"/>
      <c r="AF52" s="104"/>
      <c r="BN52" s="105"/>
      <c r="BO52" s="105"/>
      <c r="BP52" s="105"/>
      <c r="BQ52" s="105"/>
      <c r="BR52" s="105"/>
      <c r="BS52" s="105"/>
    </row>
    <row r="53" spans="1:84" x14ac:dyDescent="0.25">
      <c r="A53" s="284"/>
      <c r="B53" s="923"/>
      <c r="C53" s="923"/>
      <c r="D53" s="1375"/>
      <c r="E53" s="923">
        <v>0</v>
      </c>
      <c r="F53" s="923">
        <v>0</v>
      </c>
      <c r="G53" s="923">
        <v>0</v>
      </c>
      <c r="H53" s="726" t="s">
        <v>510</v>
      </c>
      <c r="I53" s="727" t="s">
        <v>510</v>
      </c>
      <c r="J53" s="728" t="s">
        <v>510</v>
      </c>
      <c r="K53" s="1387"/>
      <c r="L53" s="1388"/>
      <c r="M53" s="1389"/>
      <c r="N53" s="725">
        <f>E53*1</f>
        <v>0</v>
      </c>
      <c r="O53" s="732">
        <f>F53*25</f>
        <v>0</v>
      </c>
      <c r="P53" s="730">
        <f>G53*298</f>
        <v>0</v>
      </c>
      <c r="Q53" s="733">
        <f t="shared" si="0"/>
        <v>0</v>
      </c>
      <c r="U53" s="106"/>
      <c r="Z53" s="716"/>
      <c r="AA53" s="716"/>
      <c r="AB53" s="716"/>
      <c r="AC53" s="198"/>
      <c r="AD53" s="104"/>
      <c r="AE53" s="104"/>
      <c r="AF53" s="104"/>
      <c r="BN53" s="105"/>
      <c r="BO53" s="105"/>
      <c r="BP53" s="105"/>
      <c r="BQ53" s="105"/>
      <c r="BR53" s="105"/>
      <c r="BS53" s="105"/>
    </row>
    <row r="54" spans="1:84" x14ac:dyDescent="0.25">
      <c r="A54" s="284"/>
      <c r="B54" s="923"/>
      <c r="C54" s="923"/>
      <c r="D54" s="1375"/>
      <c r="E54" s="923">
        <v>0</v>
      </c>
      <c r="F54" s="923">
        <v>0</v>
      </c>
      <c r="G54" s="923">
        <v>0</v>
      </c>
      <c r="H54" s="726" t="s">
        <v>510</v>
      </c>
      <c r="I54" s="727" t="s">
        <v>510</v>
      </c>
      <c r="J54" s="728" t="s">
        <v>510</v>
      </c>
      <c r="K54" s="1387"/>
      <c r="L54" s="1388"/>
      <c r="M54" s="1389"/>
      <c r="N54" s="725">
        <f>E54*1</f>
        <v>0</v>
      </c>
      <c r="O54" s="732">
        <f>F54*25</f>
        <v>0</v>
      </c>
      <c r="P54" s="730">
        <f>G54*298</f>
        <v>0</v>
      </c>
      <c r="Q54" s="733">
        <f t="shared" si="0"/>
        <v>0</v>
      </c>
      <c r="U54" s="106"/>
      <c r="Z54" s="716"/>
      <c r="AA54" s="716"/>
      <c r="AB54" s="716"/>
      <c r="AC54" s="198"/>
      <c r="AD54" s="104"/>
      <c r="AE54" s="104"/>
      <c r="AF54" s="104"/>
      <c r="BN54" s="105"/>
      <c r="BO54" s="105"/>
      <c r="BP54" s="105"/>
      <c r="BQ54" s="105"/>
      <c r="BR54" s="105"/>
      <c r="BS54" s="105"/>
    </row>
    <row r="55" spans="1:84" x14ac:dyDescent="0.25">
      <c r="A55" s="284"/>
      <c r="B55" s="923"/>
      <c r="C55" s="923"/>
      <c r="D55" s="1375"/>
      <c r="E55" s="923">
        <v>0</v>
      </c>
      <c r="F55" s="923">
        <v>0</v>
      </c>
      <c r="G55" s="923">
        <v>0</v>
      </c>
      <c r="H55" s="726" t="s">
        <v>510</v>
      </c>
      <c r="I55" s="727" t="s">
        <v>510</v>
      </c>
      <c r="J55" s="728" t="s">
        <v>510</v>
      </c>
      <c r="K55" s="1387"/>
      <c r="L55" s="1388"/>
      <c r="M55" s="1389"/>
      <c r="N55" s="725">
        <f>E55*1</f>
        <v>0</v>
      </c>
      <c r="O55" s="732">
        <f>F55*25</f>
        <v>0</v>
      </c>
      <c r="P55" s="730">
        <f>G55*298</f>
        <v>0</v>
      </c>
      <c r="Q55" s="733">
        <f t="shared" si="0"/>
        <v>0</v>
      </c>
      <c r="U55" s="106"/>
      <c r="Z55" s="716"/>
      <c r="AA55" s="716"/>
      <c r="AB55" s="716"/>
      <c r="AC55" s="198"/>
      <c r="AD55" s="104"/>
      <c r="AE55" s="104"/>
      <c r="AF55" s="104"/>
      <c r="BN55" s="105"/>
      <c r="BO55" s="105"/>
      <c r="BP55" s="105"/>
      <c r="BQ55" s="105"/>
      <c r="BR55" s="105"/>
      <c r="BS55" s="105"/>
      <c r="BT55" s="105"/>
      <c r="BU55" s="105"/>
      <c r="BV55" s="105"/>
      <c r="BW55" s="105"/>
      <c r="BX55" s="105"/>
      <c r="BY55" s="105"/>
      <c r="BZ55" s="105"/>
      <c r="CA55" s="105"/>
      <c r="CB55" s="105"/>
      <c r="CC55" s="105"/>
      <c r="CD55" s="105"/>
      <c r="CE55" s="105"/>
      <c r="CF55" s="105"/>
    </row>
    <row r="56" spans="1:84" ht="17.25" thickBot="1" x14ac:dyDescent="0.3">
      <c r="A56" s="961"/>
      <c r="B56" s="1373"/>
      <c r="C56" s="1373"/>
      <c r="D56" s="1376"/>
      <c r="E56" s="923">
        <v>0</v>
      </c>
      <c r="F56" s="923">
        <v>0</v>
      </c>
      <c r="G56" s="923">
        <v>0</v>
      </c>
      <c r="H56" s="726" t="s">
        <v>510</v>
      </c>
      <c r="I56" s="727" t="s">
        <v>510</v>
      </c>
      <c r="J56" s="728" t="s">
        <v>510</v>
      </c>
      <c r="K56" s="1390"/>
      <c r="L56" s="1391"/>
      <c r="M56" s="922"/>
      <c r="N56" s="734">
        <f>E56*1</f>
        <v>0</v>
      </c>
      <c r="O56" s="735">
        <f>F56*25</f>
        <v>0</v>
      </c>
      <c r="P56" s="730">
        <f>G56*298</f>
        <v>0</v>
      </c>
      <c r="Q56" s="736">
        <f t="shared" si="0"/>
        <v>0</v>
      </c>
      <c r="U56" s="106"/>
      <c r="Z56" s="716"/>
      <c r="AA56" s="716"/>
      <c r="AB56" s="716"/>
      <c r="AC56" s="198"/>
      <c r="AD56" s="104"/>
      <c r="AE56" s="104"/>
      <c r="AF56" s="104"/>
      <c r="BN56" s="105"/>
      <c r="BO56" s="105"/>
      <c r="BP56" s="105"/>
      <c r="BQ56" s="105"/>
      <c r="BR56" s="105"/>
      <c r="BS56" s="105"/>
      <c r="BT56" s="105"/>
      <c r="BU56" s="105"/>
      <c r="BV56" s="105"/>
      <c r="BW56" s="105"/>
      <c r="BX56" s="105"/>
      <c r="BY56" s="105"/>
      <c r="BZ56" s="105"/>
      <c r="CA56" s="105"/>
      <c r="CB56" s="105"/>
      <c r="CC56" s="105"/>
      <c r="CD56" s="105"/>
      <c r="CE56" s="105"/>
      <c r="CF56" s="105"/>
    </row>
    <row r="57" spans="1:84" ht="21.75" thickBot="1" x14ac:dyDescent="0.4">
      <c r="A57" s="737" t="s">
        <v>85</v>
      </c>
      <c r="B57" s="804"/>
      <c r="C57" s="804"/>
      <c r="D57" s="804"/>
      <c r="E57" s="541">
        <f>SUM(E44:E56)</f>
        <v>0</v>
      </c>
      <c r="F57" s="738">
        <f>SUM(F44:F56)</f>
        <v>0</v>
      </c>
      <c r="G57" s="738">
        <f>SUM(G44:G56)</f>
        <v>0</v>
      </c>
      <c r="H57" s="739"/>
      <c r="I57" s="12"/>
      <c r="J57" s="12"/>
      <c r="K57" s="739"/>
      <c r="L57" s="12"/>
      <c r="M57" s="12"/>
      <c r="N57" s="541">
        <f>SUM(N44:N56)</f>
        <v>0</v>
      </c>
      <c r="O57" s="738">
        <f>SUM(O44:O56)</f>
        <v>0</v>
      </c>
      <c r="P57" s="738">
        <f>SUM(P44:P56)</f>
        <v>0</v>
      </c>
      <c r="Q57" s="541">
        <f>SUM(Q44:Q56)</f>
        <v>0</v>
      </c>
      <c r="U57" s="106"/>
      <c r="X57" s="1115" t="s">
        <v>450</v>
      </c>
      <c r="Y57" s="1116"/>
      <c r="Z57" s="1116"/>
      <c r="AA57" s="1116"/>
      <c r="AB57" s="1116"/>
      <c r="AC57" s="1116"/>
      <c r="AD57" s="1117"/>
      <c r="AE57" s="104"/>
      <c r="AF57" s="104"/>
      <c r="BN57" s="105"/>
      <c r="BO57" s="105"/>
      <c r="BP57" s="105"/>
      <c r="BQ57" s="105"/>
      <c r="BR57" s="105"/>
      <c r="BS57" s="105"/>
      <c r="BT57" s="105"/>
      <c r="BU57" s="105"/>
      <c r="BV57" s="105"/>
      <c r="BW57" s="105"/>
      <c r="BX57" s="105"/>
      <c r="BY57" s="105"/>
      <c r="BZ57" s="105"/>
      <c r="CA57" s="105"/>
      <c r="CB57" s="105"/>
      <c r="CC57" s="105"/>
      <c r="CD57" s="105"/>
      <c r="CE57" s="105"/>
      <c r="CF57" s="105"/>
    </row>
    <row r="58" spans="1:84" x14ac:dyDescent="0.25">
      <c r="A58" s="10"/>
      <c r="B58" s="10"/>
      <c r="C58" s="12"/>
      <c r="D58" s="12"/>
      <c r="E58" s="12"/>
      <c r="F58" s="12"/>
      <c r="G58" s="12"/>
      <c r="H58" s="12"/>
      <c r="I58" s="12"/>
      <c r="J58" s="12"/>
      <c r="K58" s="12"/>
      <c r="O58" s="106"/>
      <c r="U58" s="1118" t="s">
        <v>242</v>
      </c>
      <c r="V58" s="1119"/>
      <c r="W58" s="1120"/>
      <c r="X58" s="713">
        <f>SUM(X88,X114,X141,X166,Q57)-X59</f>
        <v>0</v>
      </c>
      <c r="BN58" s="105"/>
      <c r="BO58" s="105"/>
      <c r="BP58" s="105"/>
      <c r="BQ58" s="105"/>
      <c r="BR58" s="105"/>
      <c r="BS58" s="105"/>
      <c r="BT58" s="105"/>
      <c r="BU58" s="105"/>
      <c r="BV58" s="105"/>
      <c r="BW58" s="105"/>
      <c r="BX58" s="105"/>
      <c r="BY58" s="105"/>
      <c r="BZ58" s="105"/>
    </row>
    <row r="59" spans="1:84" ht="17.25" thickBot="1" x14ac:dyDescent="0.3">
      <c r="A59" s="1060" t="s">
        <v>728</v>
      </c>
      <c r="B59" s="1060"/>
      <c r="C59" s="1060"/>
      <c r="D59" s="1060"/>
      <c r="E59" s="1060"/>
      <c r="F59" s="1060"/>
      <c r="G59" s="1060"/>
      <c r="H59" s="1060"/>
      <c r="O59" s="106"/>
      <c r="U59" s="1112" t="s">
        <v>225</v>
      </c>
      <c r="V59" s="1113"/>
      <c r="W59" s="1114"/>
      <c r="X59" s="192">
        <f>SUM(T88,T114,T141,U166)</f>
        <v>0</v>
      </c>
      <c r="BN59" s="105"/>
      <c r="BO59" s="105"/>
      <c r="BP59" s="105"/>
      <c r="BQ59" s="105"/>
      <c r="BR59" s="105"/>
      <c r="BS59" s="105"/>
      <c r="BT59" s="105"/>
      <c r="BU59" s="105"/>
      <c r="BV59" s="105"/>
      <c r="BW59" s="105"/>
      <c r="BX59" s="105"/>
      <c r="BY59" s="105"/>
      <c r="BZ59" s="105"/>
    </row>
    <row r="60" spans="1:84" ht="21" customHeight="1" thickBot="1" x14ac:dyDescent="0.3">
      <c r="O60" s="106"/>
      <c r="U60" s="1109" t="s">
        <v>85</v>
      </c>
      <c r="V60" s="1110"/>
      <c r="W60" s="1111"/>
      <c r="X60" s="197">
        <f>SUM(X58:X59)</f>
        <v>0</v>
      </c>
      <c r="BN60" s="105"/>
      <c r="BO60" s="105"/>
      <c r="BP60" s="105"/>
      <c r="BQ60" s="105"/>
      <c r="BR60" s="105"/>
      <c r="BS60" s="105"/>
      <c r="BT60" s="105"/>
      <c r="BU60" s="105"/>
      <c r="BV60" s="105"/>
      <c r="BW60" s="105"/>
      <c r="BX60" s="105"/>
      <c r="BY60" s="105"/>
      <c r="BZ60" s="105"/>
    </row>
    <row r="61" spans="1:84" ht="36.75" customHeight="1" thickBot="1" x14ac:dyDescent="0.3">
      <c r="A61" s="1075" t="s">
        <v>512</v>
      </c>
      <c r="B61" s="1076"/>
      <c r="C61" s="447"/>
      <c r="D61" s="447"/>
      <c r="E61" s="447"/>
      <c r="F61" s="740"/>
      <c r="G61" s="740"/>
      <c r="H61" s="740"/>
      <c r="I61" s="740"/>
      <c r="J61" s="740"/>
      <c r="K61" s="740"/>
      <c r="L61" s="740"/>
      <c r="M61" s="740"/>
      <c r="N61" s="740"/>
      <c r="O61" s="740"/>
      <c r="P61" s="12"/>
      <c r="Q61" s="12"/>
      <c r="R61" s="12"/>
      <c r="S61" s="12"/>
      <c r="T61" s="12"/>
      <c r="U61" s="12"/>
      <c r="V61" s="12"/>
      <c r="W61" s="12"/>
      <c r="X61" s="12"/>
      <c r="Y61" s="12"/>
      <c r="Z61" s="12"/>
      <c r="AA61" s="10"/>
      <c r="AB61" s="10"/>
      <c r="AC61" s="10"/>
      <c r="AD61" s="10"/>
      <c r="AE61" s="10"/>
      <c r="BN61" s="105"/>
      <c r="BO61" s="105"/>
      <c r="BP61" s="105"/>
      <c r="BQ61" s="105"/>
      <c r="BR61" s="105"/>
      <c r="BS61" s="105"/>
      <c r="BT61" s="105"/>
      <c r="BU61" s="105"/>
      <c r="BV61" s="105"/>
      <c r="BW61" s="105"/>
      <c r="BX61" s="105"/>
      <c r="BY61" s="105"/>
      <c r="BZ61" s="105"/>
    </row>
    <row r="62" spans="1:84" s="116" customFormat="1" ht="17.25" thickBot="1" x14ac:dyDescent="0.3">
      <c r="A62" s="1073" t="s">
        <v>447</v>
      </c>
      <c r="B62" s="1069"/>
      <c r="C62" s="1069"/>
      <c r="D62" s="1069"/>
      <c r="E62" s="1069"/>
      <c r="F62" s="1069"/>
      <c r="G62" s="1070"/>
      <c r="H62" s="1073" t="s">
        <v>448</v>
      </c>
      <c r="I62" s="1069"/>
      <c r="J62" s="1070"/>
      <c r="K62" s="1069" t="s">
        <v>449</v>
      </c>
      <c r="L62" s="1070"/>
      <c r="M62" s="741"/>
      <c r="N62" s="741"/>
      <c r="O62" s="741"/>
      <c r="P62" s="742"/>
      <c r="Q62" s="1089" t="s">
        <v>71</v>
      </c>
      <c r="R62" s="1090"/>
      <c r="S62" s="1090"/>
      <c r="T62" s="1091"/>
      <c r="U62" s="1092" t="s">
        <v>50</v>
      </c>
      <c r="V62" s="1093"/>
      <c r="W62" s="1093"/>
      <c r="X62" s="1094"/>
      <c r="Y62" s="10"/>
      <c r="Z62" s="10"/>
      <c r="AA62" s="10"/>
      <c r="AB62" s="10"/>
      <c r="AC62" s="10"/>
      <c r="AD62" s="10"/>
      <c r="AE62" s="10"/>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row>
    <row r="63" spans="1:84" ht="99.75" customHeight="1" thickBot="1" x14ac:dyDescent="0.3">
      <c r="A63" s="743" t="s">
        <v>9</v>
      </c>
      <c r="B63" s="744" t="s">
        <v>5</v>
      </c>
      <c r="C63" s="745" t="s">
        <v>6</v>
      </c>
      <c r="D63" s="746" t="s">
        <v>537</v>
      </c>
      <c r="E63" s="747" t="s">
        <v>538</v>
      </c>
      <c r="F63" s="748" t="s">
        <v>221</v>
      </c>
      <c r="G63" s="746" t="s">
        <v>539</v>
      </c>
      <c r="H63" s="721" t="s">
        <v>707</v>
      </c>
      <c r="I63" s="722" t="s">
        <v>705</v>
      </c>
      <c r="J63" s="723" t="s">
        <v>706</v>
      </c>
      <c r="K63" s="749" t="s">
        <v>708</v>
      </c>
      <c r="L63" s="750" t="s">
        <v>709</v>
      </c>
      <c r="M63" s="447"/>
      <c r="N63" s="447"/>
      <c r="O63" s="447"/>
      <c r="P63" s="12"/>
      <c r="Q63" s="751" t="s">
        <v>707</v>
      </c>
      <c r="R63" s="752" t="s">
        <v>705</v>
      </c>
      <c r="S63" s="753" t="s">
        <v>706</v>
      </c>
      <c r="T63" s="754" t="s">
        <v>710</v>
      </c>
      <c r="U63" s="751" t="s">
        <v>707</v>
      </c>
      <c r="V63" s="752" t="s">
        <v>705</v>
      </c>
      <c r="W63" s="755" t="s">
        <v>706</v>
      </c>
      <c r="X63" s="756" t="s">
        <v>52</v>
      </c>
      <c r="Y63" s="12"/>
      <c r="Z63" s="12"/>
      <c r="AA63" s="10"/>
      <c r="AB63" s="10"/>
      <c r="AC63" s="10"/>
      <c r="AD63" s="10"/>
      <c r="AE63" s="10"/>
      <c r="BN63" s="105"/>
      <c r="BO63" s="105"/>
      <c r="BP63" s="105"/>
      <c r="BQ63" s="105"/>
      <c r="BR63" s="105"/>
      <c r="BS63" s="105"/>
      <c r="BT63" s="105"/>
      <c r="BU63" s="105"/>
      <c r="BV63" s="105"/>
      <c r="BW63" s="105"/>
      <c r="BX63" s="105"/>
      <c r="BY63" s="105"/>
      <c r="BZ63" s="105"/>
    </row>
    <row r="64" spans="1:84" x14ac:dyDescent="0.25">
      <c r="A64" s="284"/>
      <c r="B64" s="273"/>
      <c r="C64" s="273"/>
      <c r="D64" s="612"/>
      <c r="E64" s="445"/>
      <c r="F64" s="599"/>
      <c r="G64" s="757"/>
      <c r="H64" s="726" t="s">
        <v>108</v>
      </c>
      <c r="I64" s="727" t="s">
        <v>210</v>
      </c>
      <c r="J64" s="728" t="s">
        <v>210</v>
      </c>
      <c r="K64" s="758"/>
      <c r="L64" s="759"/>
      <c r="M64" s="447"/>
      <c r="N64" s="447"/>
      <c r="O64" s="447"/>
      <c r="P64" s="12"/>
      <c r="Q64" s="725">
        <f>G64*3.664*E64</f>
        <v>0</v>
      </c>
      <c r="R64" s="729">
        <f>E64*D64*K64*0.000001</f>
        <v>0</v>
      </c>
      <c r="S64" s="760">
        <f>E64*D64*L64*0.000001</f>
        <v>0</v>
      </c>
      <c r="T64" s="730">
        <f t="shared" ref="T64:T87" si="1">F64*Q64</f>
        <v>0</v>
      </c>
      <c r="U64" s="725">
        <f>Q64*1</f>
        <v>0</v>
      </c>
      <c r="V64" s="729">
        <f>R64*25</f>
        <v>0</v>
      </c>
      <c r="W64" s="730">
        <f>S64*298</f>
        <v>0</v>
      </c>
      <c r="X64" s="761">
        <f t="shared" ref="X64:X74" si="2">SUM(U64:W64)</f>
        <v>0</v>
      </c>
      <c r="Y64" s="12"/>
      <c r="Z64" s="12"/>
      <c r="AA64" s="10"/>
      <c r="AB64" s="10"/>
      <c r="AC64" s="10"/>
      <c r="AD64" s="10"/>
      <c r="AE64" s="10"/>
      <c r="BN64" s="105"/>
      <c r="BO64" s="105"/>
      <c r="BP64" s="105"/>
      <c r="BQ64" s="105"/>
      <c r="BR64" s="105"/>
      <c r="BS64" s="105"/>
      <c r="BT64" s="105"/>
      <c r="BU64" s="105"/>
      <c r="BV64" s="105"/>
      <c r="BW64" s="105"/>
      <c r="BX64" s="105"/>
      <c r="BY64" s="105"/>
      <c r="BZ64" s="105"/>
    </row>
    <row r="65" spans="1:78" x14ac:dyDescent="0.25">
      <c r="A65" s="284"/>
      <c r="B65" s="273"/>
      <c r="C65" s="273"/>
      <c r="D65" s="612"/>
      <c r="E65" s="445"/>
      <c r="F65" s="599"/>
      <c r="G65" s="757"/>
      <c r="H65" s="726" t="s">
        <v>510</v>
      </c>
      <c r="I65" s="727" t="s">
        <v>510</v>
      </c>
      <c r="J65" s="728" t="s">
        <v>510</v>
      </c>
      <c r="K65" s="758"/>
      <c r="L65" s="759"/>
      <c r="M65" s="447"/>
      <c r="N65" s="447"/>
      <c r="O65" s="447"/>
      <c r="P65" s="12"/>
      <c r="Q65" s="762">
        <f t="shared" ref="Q65:Q87" si="3">G65*3.664*E65</f>
        <v>0</v>
      </c>
      <c r="R65" s="729">
        <f t="shared" ref="R65:R87" si="4">E65*D65*K65*0.000001</f>
        <v>0</v>
      </c>
      <c r="S65" s="760">
        <f t="shared" ref="S65:S87" si="5">E65*D65*L65*0.000001</f>
        <v>0</v>
      </c>
      <c r="T65" s="763">
        <f t="shared" si="1"/>
        <v>0</v>
      </c>
      <c r="U65" s="762">
        <f t="shared" ref="U65:U87" si="6">Q65*1</f>
        <v>0</v>
      </c>
      <c r="V65" s="732">
        <f t="shared" ref="V65:V87" si="7">R65*25</f>
        <v>0</v>
      </c>
      <c r="W65" s="730">
        <f t="shared" ref="W65:W84" si="8">S65*298</f>
        <v>0</v>
      </c>
      <c r="X65" s="761">
        <f t="shared" si="2"/>
        <v>0</v>
      </c>
      <c r="Y65" s="12"/>
      <c r="Z65" s="12"/>
      <c r="AA65" s="10"/>
      <c r="AB65" s="10"/>
      <c r="AC65" s="10"/>
      <c r="AD65" s="10"/>
      <c r="AE65" s="10"/>
      <c r="BN65" s="105"/>
      <c r="BO65" s="105"/>
      <c r="BP65" s="105"/>
      <c r="BQ65" s="105"/>
      <c r="BR65" s="105"/>
      <c r="BS65" s="105"/>
      <c r="BT65" s="105"/>
      <c r="BU65" s="105"/>
      <c r="BV65" s="105"/>
      <c r="BW65" s="105"/>
      <c r="BX65" s="105"/>
      <c r="BY65" s="105"/>
      <c r="BZ65" s="105"/>
    </row>
    <row r="66" spans="1:78" x14ac:dyDescent="0.25">
      <c r="A66" s="284"/>
      <c r="B66" s="273"/>
      <c r="C66" s="273"/>
      <c r="D66" s="612"/>
      <c r="E66" s="445"/>
      <c r="F66" s="599"/>
      <c r="G66" s="757"/>
      <c r="H66" s="726" t="s">
        <v>510</v>
      </c>
      <c r="I66" s="727" t="s">
        <v>510</v>
      </c>
      <c r="J66" s="728" t="s">
        <v>510</v>
      </c>
      <c r="K66" s="758"/>
      <c r="L66" s="759"/>
      <c r="M66" s="447"/>
      <c r="N66" s="447"/>
      <c r="O66" s="447"/>
      <c r="P66" s="12"/>
      <c r="Q66" s="762">
        <f t="shared" si="3"/>
        <v>0</v>
      </c>
      <c r="R66" s="729">
        <f t="shared" si="4"/>
        <v>0</v>
      </c>
      <c r="S66" s="760">
        <f t="shared" si="5"/>
        <v>0</v>
      </c>
      <c r="T66" s="763">
        <f t="shared" si="1"/>
        <v>0</v>
      </c>
      <c r="U66" s="762">
        <f t="shared" si="6"/>
        <v>0</v>
      </c>
      <c r="V66" s="732">
        <f t="shared" si="7"/>
        <v>0</v>
      </c>
      <c r="W66" s="730">
        <f t="shared" si="8"/>
        <v>0</v>
      </c>
      <c r="X66" s="761">
        <f t="shared" si="2"/>
        <v>0</v>
      </c>
      <c r="Y66" s="12"/>
      <c r="Z66" s="12"/>
      <c r="AA66" s="10"/>
      <c r="AB66" s="10"/>
      <c r="AC66" s="10"/>
      <c r="AD66" s="10"/>
      <c r="AE66" s="10"/>
      <c r="BN66" s="105"/>
      <c r="BO66" s="105"/>
      <c r="BP66" s="105"/>
      <c r="BQ66" s="105"/>
      <c r="BR66" s="105"/>
      <c r="BS66" s="105"/>
      <c r="BT66" s="105"/>
      <c r="BU66" s="105"/>
      <c r="BV66" s="105"/>
      <c r="BW66" s="105"/>
      <c r="BX66" s="105"/>
      <c r="BY66" s="105"/>
      <c r="BZ66" s="105"/>
    </row>
    <row r="67" spans="1:78" x14ac:dyDescent="0.25">
      <c r="A67" s="284"/>
      <c r="B67" s="273"/>
      <c r="C67" s="273"/>
      <c r="D67" s="612"/>
      <c r="E67" s="445"/>
      <c r="F67" s="599"/>
      <c r="G67" s="757"/>
      <c r="H67" s="726" t="s">
        <v>510</v>
      </c>
      <c r="I67" s="727" t="s">
        <v>510</v>
      </c>
      <c r="J67" s="728" t="s">
        <v>510</v>
      </c>
      <c r="K67" s="758"/>
      <c r="L67" s="759"/>
      <c r="M67" s="447"/>
      <c r="N67" s="447"/>
      <c r="O67" s="447"/>
      <c r="P67" s="12"/>
      <c r="Q67" s="762">
        <f t="shared" si="3"/>
        <v>0</v>
      </c>
      <c r="R67" s="729">
        <f t="shared" si="4"/>
        <v>0</v>
      </c>
      <c r="S67" s="760">
        <f t="shared" si="5"/>
        <v>0</v>
      </c>
      <c r="T67" s="763">
        <f t="shared" si="1"/>
        <v>0</v>
      </c>
      <c r="U67" s="762">
        <f t="shared" si="6"/>
        <v>0</v>
      </c>
      <c r="V67" s="732">
        <f t="shared" si="7"/>
        <v>0</v>
      </c>
      <c r="W67" s="730">
        <f t="shared" si="8"/>
        <v>0</v>
      </c>
      <c r="X67" s="761">
        <f t="shared" si="2"/>
        <v>0</v>
      </c>
      <c r="Y67" s="12"/>
      <c r="Z67" s="12"/>
      <c r="AA67" s="10"/>
      <c r="AB67" s="10"/>
      <c r="AC67" s="10"/>
      <c r="AD67" s="10"/>
      <c r="AE67" s="10"/>
      <c r="BN67" s="105"/>
      <c r="BO67" s="105"/>
      <c r="BP67" s="105"/>
      <c r="BQ67" s="105"/>
      <c r="BR67" s="105"/>
      <c r="BS67" s="105"/>
      <c r="BT67" s="105"/>
      <c r="BU67" s="105"/>
      <c r="BV67" s="105"/>
      <c r="BW67" s="105"/>
      <c r="BX67" s="105"/>
      <c r="BY67" s="105"/>
      <c r="BZ67" s="105"/>
    </row>
    <row r="68" spans="1:78" x14ac:dyDescent="0.25">
      <c r="A68" s="284"/>
      <c r="B68" s="273"/>
      <c r="C68" s="273"/>
      <c r="D68" s="612"/>
      <c r="E68" s="445"/>
      <c r="F68" s="599"/>
      <c r="G68" s="757"/>
      <c r="H68" s="726" t="s">
        <v>510</v>
      </c>
      <c r="I68" s="727" t="s">
        <v>510</v>
      </c>
      <c r="J68" s="728" t="s">
        <v>510</v>
      </c>
      <c r="K68" s="758"/>
      <c r="L68" s="759"/>
      <c r="M68" s="447"/>
      <c r="N68" s="447"/>
      <c r="O68" s="447"/>
      <c r="P68" s="12"/>
      <c r="Q68" s="762">
        <f t="shared" si="3"/>
        <v>0</v>
      </c>
      <c r="R68" s="729">
        <f t="shared" si="4"/>
        <v>0</v>
      </c>
      <c r="S68" s="760">
        <f t="shared" si="5"/>
        <v>0</v>
      </c>
      <c r="T68" s="763">
        <f t="shared" si="1"/>
        <v>0</v>
      </c>
      <c r="U68" s="762">
        <f t="shared" si="6"/>
        <v>0</v>
      </c>
      <c r="V68" s="732">
        <f t="shared" si="7"/>
        <v>0</v>
      </c>
      <c r="W68" s="730">
        <f t="shared" si="8"/>
        <v>0</v>
      </c>
      <c r="X68" s="761">
        <f t="shared" si="2"/>
        <v>0</v>
      </c>
      <c r="Y68" s="12"/>
      <c r="Z68" s="12"/>
      <c r="AA68" s="10"/>
      <c r="AB68" s="10"/>
      <c r="AC68" s="10"/>
      <c r="AD68" s="10"/>
      <c r="AE68" s="10"/>
      <c r="BN68" s="105"/>
      <c r="BO68" s="105"/>
      <c r="BP68" s="105"/>
      <c r="BQ68" s="105"/>
      <c r="BR68" s="105"/>
      <c r="BS68" s="105"/>
      <c r="BT68" s="105"/>
      <c r="BU68" s="105"/>
      <c r="BV68" s="105"/>
      <c r="BW68" s="105"/>
      <c r="BX68" s="105"/>
      <c r="BY68" s="105"/>
      <c r="BZ68" s="105"/>
    </row>
    <row r="69" spans="1:78" x14ac:dyDescent="0.25">
      <c r="A69" s="284"/>
      <c r="B69" s="273"/>
      <c r="C69" s="273"/>
      <c r="D69" s="612"/>
      <c r="E69" s="445"/>
      <c r="F69" s="599"/>
      <c r="G69" s="757"/>
      <c r="H69" s="726" t="s">
        <v>510</v>
      </c>
      <c r="I69" s="727" t="s">
        <v>510</v>
      </c>
      <c r="J69" s="728" t="s">
        <v>510</v>
      </c>
      <c r="K69" s="758"/>
      <c r="L69" s="759"/>
      <c r="M69" s="447"/>
      <c r="N69" s="447"/>
      <c r="O69" s="447"/>
      <c r="P69" s="12"/>
      <c r="Q69" s="762">
        <f t="shared" si="3"/>
        <v>0</v>
      </c>
      <c r="R69" s="729">
        <f t="shared" si="4"/>
        <v>0</v>
      </c>
      <c r="S69" s="760">
        <f t="shared" si="5"/>
        <v>0</v>
      </c>
      <c r="T69" s="763">
        <f t="shared" si="1"/>
        <v>0</v>
      </c>
      <c r="U69" s="762">
        <f t="shared" si="6"/>
        <v>0</v>
      </c>
      <c r="V69" s="732">
        <f t="shared" si="7"/>
        <v>0</v>
      </c>
      <c r="W69" s="730">
        <f t="shared" si="8"/>
        <v>0</v>
      </c>
      <c r="X69" s="761">
        <f t="shared" si="2"/>
        <v>0</v>
      </c>
      <c r="Y69" s="12"/>
      <c r="Z69" s="12"/>
      <c r="AA69" s="10"/>
      <c r="AB69" s="10"/>
      <c r="AC69" s="10"/>
      <c r="AD69" s="10"/>
      <c r="AE69" s="10"/>
      <c r="BN69" s="105"/>
      <c r="BO69" s="105"/>
      <c r="BP69" s="105"/>
      <c r="BQ69" s="105"/>
      <c r="BR69" s="105"/>
      <c r="BS69" s="105"/>
      <c r="BT69" s="105"/>
      <c r="BU69" s="105"/>
      <c r="BV69" s="105"/>
      <c r="BW69" s="105"/>
      <c r="BX69" s="105"/>
      <c r="BY69" s="105"/>
      <c r="BZ69" s="105"/>
    </row>
    <row r="70" spans="1:78" x14ac:dyDescent="0.25">
      <c r="A70" s="284"/>
      <c r="B70" s="273"/>
      <c r="C70" s="273"/>
      <c r="D70" s="612"/>
      <c r="E70" s="445"/>
      <c r="F70" s="599"/>
      <c r="G70" s="757"/>
      <c r="H70" s="726" t="s">
        <v>510</v>
      </c>
      <c r="I70" s="727" t="s">
        <v>510</v>
      </c>
      <c r="J70" s="728" t="s">
        <v>510</v>
      </c>
      <c r="K70" s="758"/>
      <c r="L70" s="759"/>
      <c r="M70" s="447"/>
      <c r="N70" s="447"/>
      <c r="O70" s="447"/>
      <c r="P70" s="12"/>
      <c r="Q70" s="762">
        <f t="shared" si="3"/>
        <v>0</v>
      </c>
      <c r="R70" s="729">
        <f t="shared" si="4"/>
        <v>0</v>
      </c>
      <c r="S70" s="760">
        <f t="shared" si="5"/>
        <v>0</v>
      </c>
      <c r="T70" s="763">
        <f t="shared" si="1"/>
        <v>0</v>
      </c>
      <c r="U70" s="762">
        <f t="shared" si="6"/>
        <v>0</v>
      </c>
      <c r="V70" s="732">
        <f t="shared" si="7"/>
        <v>0</v>
      </c>
      <c r="W70" s="730">
        <f t="shared" si="8"/>
        <v>0</v>
      </c>
      <c r="X70" s="761">
        <f t="shared" si="2"/>
        <v>0</v>
      </c>
      <c r="Y70" s="12"/>
      <c r="Z70" s="12"/>
      <c r="AA70" s="10"/>
      <c r="AB70" s="10"/>
      <c r="AC70" s="10"/>
      <c r="AD70" s="10"/>
      <c r="AE70" s="10"/>
      <c r="BN70" s="105"/>
      <c r="BO70" s="105"/>
      <c r="BP70" s="105"/>
      <c r="BQ70" s="105"/>
      <c r="BR70" s="105"/>
      <c r="BS70" s="105"/>
      <c r="BT70" s="105"/>
      <c r="BU70" s="105"/>
      <c r="BV70" s="105"/>
      <c r="BW70" s="105"/>
      <c r="BX70" s="105"/>
      <c r="BY70" s="105"/>
      <c r="BZ70" s="105"/>
    </row>
    <row r="71" spans="1:78" x14ac:dyDescent="0.25">
      <c r="A71" s="284"/>
      <c r="B71" s="273"/>
      <c r="C71" s="273"/>
      <c r="D71" s="612"/>
      <c r="E71" s="445"/>
      <c r="F71" s="599"/>
      <c r="G71" s="757"/>
      <c r="H71" s="726" t="s">
        <v>510</v>
      </c>
      <c r="I71" s="727" t="s">
        <v>510</v>
      </c>
      <c r="J71" s="728" t="s">
        <v>510</v>
      </c>
      <c r="K71" s="758"/>
      <c r="L71" s="759"/>
      <c r="M71" s="447"/>
      <c r="N71" s="447"/>
      <c r="O71" s="447"/>
      <c r="P71" s="12"/>
      <c r="Q71" s="762">
        <f t="shared" si="3"/>
        <v>0</v>
      </c>
      <c r="R71" s="729">
        <f t="shared" si="4"/>
        <v>0</v>
      </c>
      <c r="S71" s="760">
        <f t="shared" si="5"/>
        <v>0</v>
      </c>
      <c r="T71" s="763">
        <f t="shared" si="1"/>
        <v>0</v>
      </c>
      <c r="U71" s="762">
        <f t="shared" si="6"/>
        <v>0</v>
      </c>
      <c r="V71" s="732">
        <f t="shared" si="7"/>
        <v>0</v>
      </c>
      <c r="W71" s="730">
        <f t="shared" si="8"/>
        <v>0</v>
      </c>
      <c r="X71" s="761">
        <f t="shared" si="2"/>
        <v>0</v>
      </c>
      <c r="Y71" s="12"/>
      <c r="Z71" s="12"/>
      <c r="AA71" s="10"/>
      <c r="AB71" s="10"/>
      <c r="AC71" s="10"/>
      <c r="AD71" s="10"/>
      <c r="AE71" s="10"/>
      <c r="BN71" s="105"/>
      <c r="BO71" s="105"/>
      <c r="BP71" s="105"/>
      <c r="BQ71" s="105"/>
      <c r="BR71" s="105"/>
      <c r="BS71" s="105"/>
      <c r="BT71" s="105"/>
      <c r="BU71" s="105"/>
      <c r="BV71" s="105"/>
      <c r="BW71" s="105"/>
      <c r="BX71" s="105"/>
      <c r="BY71" s="105"/>
      <c r="BZ71" s="105"/>
    </row>
    <row r="72" spans="1:78" x14ac:dyDescent="0.25">
      <c r="A72" s="284"/>
      <c r="B72" s="273"/>
      <c r="C72" s="273"/>
      <c r="D72" s="612"/>
      <c r="E72" s="445"/>
      <c r="F72" s="599"/>
      <c r="G72" s="757"/>
      <c r="H72" s="726" t="s">
        <v>510</v>
      </c>
      <c r="I72" s="727" t="s">
        <v>510</v>
      </c>
      <c r="J72" s="728" t="s">
        <v>510</v>
      </c>
      <c r="K72" s="758"/>
      <c r="L72" s="759"/>
      <c r="M72" s="447"/>
      <c r="N72" s="447"/>
      <c r="O72" s="447"/>
      <c r="P72" s="12"/>
      <c r="Q72" s="762">
        <f t="shared" si="3"/>
        <v>0</v>
      </c>
      <c r="R72" s="729">
        <f t="shared" si="4"/>
        <v>0</v>
      </c>
      <c r="S72" s="760">
        <f t="shared" si="5"/>
        <v>0</v>
      </c>
      <c r="T72" s="763">
        <f t="shared" si="1"/>
        <v>0</v>
      </c>
      <c r="U72" s="762">
        <f t="shared" si="6"/>
        <v>0</v>
      </c>
      <c r="V72" s="732">
        <f t="shared" si="7"/>
        <v>0</v>
      </c>
      <c r="W72" s="730">
        <f t="shared" si="8"/>
        <v>0</v>
      </c>
      <c r="X72" s="761">
        <f t="shared" si="2"/>
        <v>0</v>
      </c>
      <c r="Y72" s="12"/>
      <c r="Z72" s="12"/>
      <c r="AA72" s="10"/>
      <c r="AB72" s="10"/>
      <c r="AC72" s="10"/>
      <c r="AD72" s="10"/>
      <c r="AE72" s="10"/>
      <c r="BN72" s="105"/>
      <c r="BO72" s="105"/>
      <c r="BP72" s="105"/>
      <c r="BQ72" s="105"/>
      <c r="BR72" s="105"/>
      <c r="BS72" s="105"/>
      <c r="BT72" s="105"/>
      <c r="BU72" s="105"/>
      <c r="BV72" s="105"/>
      <c r="BW72" s="105"/>
      <c r="BX72" s="105"/>
      <c r="BY72" s="105"/>
      <c r="BZ72" s="105"/>
    </row>
    <row r="73" spans="1:78" x14ac:dyDescent="0.25">
      <c r="A73" s="284"/>
      <c r="B73" s="273"/>
      <c r="C73" s="273"/>
      <c r="D73" s="612"/>
      <c r="E73" s="445"/>
      <c r="F73" s="599"/>
      <c r="G73" s="757"/>
      <c r="H73" s="726" t="s">
        <v>510</v>
      </c>
      <c r="I73" s="727" t="s">
        <v>510</v>
      </c>
      <c r="J73" s="728" t="s">
        <v>510</v>
      </c>
      <c r="K73" s="758"/>
      <c r="L73" s="759"/>
      <c r="M73" s="447"/>
      <c r="N73" s="447"/>
      <c r="O73" s="447"/>
      <c r="P73" s="12"/>
      <c r="Q73" s="762">
        <f t="shared" si="3"/>
        <v>0</v>
      </c>
      <c r="R73" s="729">
        <f t="shared" si="4"/>
        <v>0</v>
      </c>
      <c r="S73" s="760">
        <f t="shared" si="5"/>
        <v>0</v>
      </c>
      <c r="T73" s="763">
        <f t="shared" si="1"/>
        <v>0</v>
      </c>
      <c r="U73" s="762">
        <f t="shared" si="6"/>
        <v>0</v>
      </c>
      <c r="V73" s="732">
        <f t="shared" si="7"/>
        <v>0</v>
      </c>
      <c r="W73" s="730">
        <f t="shared" si="8"/>
        <v>0</v>
      </c>
      <c r="X73" s="761">
        <f t="shared" si="2"/>
        <v>0</v>
      </c>
      <c r="Y73" s="12"/>
      <c r="Z73" s="12"/>
      <c r="AA73" s="10"/>
      <c r="AB73" s="10"/>
      <c r="AC73" s="10"/>
      <c r="AD73" s="10"/>
      <c r="AE73" s="10"/>
      <c r="BN73" s="105"/>
      <c r="BO73" s="105"/>
      <c r="BP73" s="105"/>
      <c r="BQ73" s="105"/>
      <c r="BR73" s="105"/>
      <c r="BS73" s="105"/>
      <c r="BT73" s="105"/>
      <c r="BU73" s="105"/>
      <c r="BV73" s="105"/>
      <c r="BW73" s="105"/>
      <c r="BX73" s="105"/>
      <c r="BY73" s="105"/>
      <c r="BZ73" s="105"/>
    </row>
    <row r="74" spans="1:78" x14ac:dyDescent="0.25">
      <c r="A74" s="764"/>
      <c r="B74" s="442"/>
      <c r="C74" s="765"/>
      <c r="D74" s="766"/>
      <c r="E74" s="443"/>
      <c r="F74" s="767"/>
      <c r="G74" s="768"/>
      <c r="H74" s="726" t="s">
        <v>510</v>
      </c>
      <c r="I74" s="727" t="s">
        <v>510</v>
      </c>
      <c r="J74" s="728" t="s">
        <v>510</v>
      </c>
      <c r="K74" s="769"/>
      <c r="L74" s="770"/>
      <c r="M74" s="447"/>
      <c r="N74" s="447"/>
      <c r="O74" s="447"/>
      <c r="P74" s="12"/>
      <c r="Q74" s="762">
        <f t="shared" si="3"/>
        <v>0</v>
      </c>
      <c r="R74" s="729">
        <f t="shared" si="4"/>
        <v>0</v>
      </c>
      <c r="S74" s="760">
        <f t="shared" si="5"/>
        <v>0</v>
      </c>
      <c r="T74" s="763">
        <f t="shared" si="1"/>
        <v>0</v>
      </c>
      <c r="U74" s="762">
        <f t="shared" si="6"/>
        <v>0</v>
      </c>
      <c r="V74" s="732">
        <f t="shared" si="7"/>
        <v>0</v>
      </c>
      <c r="W74" s="730">
        <f t="shared" si="8"/>
        <v>0</v>
      </c>
      <c r="X74" s="761">
        <f t="shared" si="2"/>
        <v>0</v>
      </c>
      <c r="Y74" s="12"/>
      <c r="Z74" s="12"/>
      <c r="AA74" s="10"/>
      <c r="AB74" s="10"/>
      <c r="AC74" s="10"/>
      <c r="AD74" s="10"/>
      <c r="AE74" s="10"/>
      <c r="BN74" s="105"/>
      <c r="BO74" s="105"/>
      <c r="BP74" s="105"/>
      <c r="BQ74" s="105"/>
      <c r="BR74" s="105"/>
      <c r="BS74" s="105"/>
      <c r="BT74" s="105"/>
      <c r="BU74" s="105"/>
      <c r="BV74" s="105"/>
      <c r="BW74" s="105"/>
      <c r="BX74" s="105"/>
      <c r="BY74" s="105"/>
      <c r="BZ74" s="105"/>
    </row>
    <row r="75" spans="1:78" x14ac:dyDescent="0.25">
      <c r="A75" s="771"/>
      <c r="B75" s="442"/>
      <c r="C75" s="772"/>
      <c r="D75" s="773"/>
      <c r="E75" s="445"/>
      <c r="F75" s="774"/>
      <c r="G75" s="757"/>
      <c r="H75" s="726" t="s">
        <v>510</v>
      </c>
      <c r="I75" s="727" t="s">
        <v>510</v>
      </c>
      <c r="J75" s="728" t="s">
        <v>510</v>
      </c>
      <c r="K75" s="758"/>
      <c r="L75" s="775"/>
      <c r="M75" s="447"/>
      <c r="N75" s="447"/>
      <c r="O75" s="447"/>
      <c r="P75" s="12"/>
      <c r="Q75" s="762">
        <f t="shared" si="3"/>
        <v>0</v>
      </c>
      <c r="R75" s="729">
        <f t="shared" si="4"/>
        <v>0</v>
      </c>
      <c r="S75" s="760">
        <f t="shared" si="5"/>
        <v>0</v>
      </c>
      <c r="T75" s="763">
        <f t="shared" si="1"/>
        <v>0</v>
      </c>
      <c r="U75" s="762">
        <f t="shared" si="6"/>
        <v>0</v>
      </c>
      <c r="V75" s="732">
        <f t="shared" si="7"/>
        <v>0</v>
      </c>
      <c r="W75" s="730">
        <f t="shared" si="8"/>
        <v>0</v>
      </c>
      <c r="X75" s="761">
        <f t="shared" ref="X75:X87" si="9">SUM(U75:W75)</f>
        <v>0</v>
      </c>
      <c r="Y75" s="12"/>
      <c r="Z75" s="12"/>
      <c r="AA75" s="10"/>
      <c r="AB75" s="10"/>
      <c r="AC75" s="10"/>
      <c r="AD75" s="10"/>
      <c r="AE75" s="10"/>
      <c r="BN75" s="105"/>
      <c r="BO75" s="105"/>
      <c r="BP75" s="105"/>
      <c r="BQ75" s="105"/>
      <c r="BR75" s="105"/>
      <c r="BS75" s="105"/>
      <c r="BT75" s="105"/>
      <c r="BU75" s="105"/>
      <c r="BV75" s="105"/>
      <c r="BW75" s="105"/>
      <c r="BX75" s="105"/>
      <c r="BY75" s="105"/>
      <c r="BZ75" s="105"/>
    </row>
    <row r="76" spans="1:78" ht="18.75" customHeight="1" x14ac:dyDescent="0.25">
      <c r="A76" s="771"/>
      <c r="B76" s="442"/>
      <c r="C76" s="772"/>
      <c r="D76" s="776"/>
      <c r="E76" s="777"/>
      <c r="F76" s="778"/>
      <c r="G76" s="779"/>
      <c r="H76" s="726" t="s">
        <v>510</v>
      </c>
      <c r="I76" s="727" t="s">
        <v>510</v>
      </c>
      <c r="J76" s="728" t="s">
        <v>510</v>
      </c>
      <c r="K76" s="780"/>
      <c r="L76" s="781"/>
      <c r="M76" s="447"/>
      <c r="N76" s="447"/>
      <c r="O76" s="462"/>
      <c r="P76" s="10"/>
      <c r="Q76" s="762">
        <f t="shared" si="3"/>
        <v>0</v>
      </c>
      <c r="R76" s="729">
        <f t="shared" si="4"/>
        <v>0</v>
      </c>
      <c r="S76" s="760">
        <f t="shared" si="5"/>
        <v>0</v>
      </c>
      <c r="T76" s="763">
        <f t="shared" si="1"/>
        <v>0</v>
      </c>
      <c r="U76" s="762">
        <f t="shared" si="6"/>
        <v>0</v>
      </c>
      <c r="V76" s="732">
        <f t="shared" si="7"/>
        <v>0</v>
      </c>
      <c r="W76" s="730">
        <f t="shared" si="8"/>
        <v>0</v>
      </c>
      <c r="X76" s="761">
        <f t="shared" si="9"/>
        <v>0</v>
      </c>
      <c r="Y76" s="12"/>
      <c r="Z76" s="12"/>
      <c r="AA76" s="10"/>
      <c r="AB76" s="10"/>
      <c r="AC76" s="10"/>
      <c r="AD76" s="10"/>
      <c r="AE76" s="10"/>
      <c r="BN76" s="105"/>
      <c r="BO76" s="105"/>
      <c r="BP76" s="105"/>
      <c r="BQ76" s="105"/>
      <c r="BR76" s="105"/>
      <c r="BS76" s="105"/>
      <c r="BT76" s="105"/>
      <c r="BU76" s="105"/>
      <c r="BV76" s="105"/>
      <c r="BW76" s="105"/>
      <c r="BX76" s="105"/>
      <c r="BY76" s="105"/>
      <c r="BZ76" s="105"/>
    </row>
    <row r="77" spans="1:78" ht="18.75" customHeight="1" x14ac:dyDescent="0.25">
      <c r="A77" s="771"/>
      <c r="B77" s="442"/>
      <c r="C77" s="772"/>
      <c r="D77" s="776"/>
      <c r="E77" s="777"/>
      <c r="F77" s="778"/>
      <c r="G77" s="779"/>
      <c r="H77" s="726" t="s">
        <v>510</v>
      </c>
      <c r="I77" s="727" t="s">
        <v>510</v>
      </c>
      <c r="J77" s="728" t="s">
        <v>510</v>
      </c>
      <c r="K77" s="780"/>
      <c r="L77" s="781"/>
      <c r="M77" s="447"/>
      <c r="N77" s="447"/>
      <c r="O77" s="462"/>
      <c r="P77" s="10"/>
      <c r="Q77" s="762">
        <f>G77*3.664*E77</f>
        <v>0</v>
      </c>
      <c r="R77" s="729">
        <f t="shared" si="4"/>
        <v>0</v>
      </c>
      <c r="S77" s="760">
        <f t="shared" si="5"/>
        <v>0</v>
      </c>
      <c r="T77" s="763">
        <f>F77*Q77</f>
        <v>0</v>
      </c>
      <c r="U77" s="762">
        <f>Q77*1</f>
        <v>0</v>
      </c>
      <c r="V77" s="732">
        <f>R77*25</f>
        <v>0</v>
      </c>
      <c r="W77" s="730">
        <f t="shared" si="8"/>
        <v>0</v>
      </c>
      <c r="X77" s="761">
        <f>SUM(U77:W77)</f>
        <v>0</v>
      </c>
      <c r="Y77" s="12"/>
      <c r="Z77" s="12"/>
      <c r="AA77" s="10"/>
      <c r="AB77" s="10"/>
      <c r="AC77" s="10"/>
      <c r="AD77" s="10"/>
      <c r="AE77" s="10"/>
      <c r="BN77" s="105"/>
      <c r="BO77" s="105"/>
      <c r="BP77" s="105"/>
      <c r="BQ77" s="105"/>
      <c r="BR77" s="105"/>
      <c r="BS77" s="105"/>
      <c r="BT77" s="105"/>
      <c r="BU77" s="105"/>
      <c r="BV77" s="105"/>
      <c r="BW77" s="105"/>
      <c r="BX77" s="105"/>
      <c r="BY77" s="105"/>
      <c r="BZ77" s="105"/>
    </row>
    <row r="78" spans="1:78" ht="18.75" customHeight="1" x14ac:dyDescent="0.25">
      <c r="A78" s="771"/>
      <c r="B78" s="273"/>
      <c r="C78" s="772"/>
      <c r="D78" s="776"/>
      <c r="E78" s="777"/>
      <c r="F78" s="778"/>
      <c r="G78" s="779"/>
      <c r="H78" s="726" t="s">
        <v>510</v>
      </c>
      <c r="I78" s="727" t="s">
        <v>510</v>
      </c>
      <c r="J78" s="728" t="s">
        <v>510</v>
      </c>
      <c r="K78" s="780"/>
      <c r="L78" s="781"/>
      <c r="M78" s="447"/>
      <c r="N78" s="447"/>
      <c r="O78" s="462"/>
      <c r="P78" s="10"/>
      <c r="Q78" s="762">
        <f>G78*3.664*E78</f>
        <v>0</v>
      </c>
      <c r="R78" s="729">
        <f t="shared" si="4"/>
        <v>0</v>
      </c>
      <c r="S78" s="760">
        <f t="shared" si="5"/>
        <v>0</v>
      </c>
      <c r="T78" s="763">
        <f>F78*Q78</f>
        <v>0</v>
      </c>
      <c r="U78" s="762">
        <f>Q78*1</f>
        <v>0</v>
      </c>
      <c r="V78" s="732">
        <f>R78*25</f>
        <v>0</v>
      </c>
      <c r="W78" s="730">
        <f t="shared" si="8"/>
        <v>0</v>
      </c>
      <c r="X78" s="761">
        <f>SUM(U78:W78)</f>
        <v>0</v>
      </c>
      <c r="Y78" s="12"/>
      <c r="Z78" s="12"/>
      <c r="AA78" s="10"/>
      <c r="AB78" s="10"/>
      <c r="AC78" s="10"/>
      <c r="AD78" s="10"/>
      <c r="AE78" s="10"/>
      <c r="BN78" s="105"/>
      <c r="BO78" s="105"/>
      <c r="BP78" s="105"/>
      <c r="BQ78" s="105"/>
      <c r="BR78" s="105"/>
      <c r="BS78" s="105"/>
      <c r="BT78" s="105"/>
      <c r="BU78" s="105"/>
      <c r="BV78" s="105"/>
      <c r="BW78" s="105"/>
      <c r="BX78" s="105"/>
      <c r="BY78" s="105"/>
      <c r="BZ78" s="105"/>
    </row>
    <row r="79" spans="1:78" ht="18.75" customHeight="1" x14ac:dyDescent="0.25">
      <c r="A79" s="771"/>
      <c r="B79" s="442"/>
      <c r="C79" s="772"/>
      <c r="D79" s="776"/>
      <c r="E79" s="777"/>
      <c r="F79" s="778"/>
      <c r="G79" s="779"/>
      <c r="H79" s="726" t="s">
        <v>510</v>
      </c>
      <c r="I79" s="727" t="s">
        <v>510</v>
      </c>
      <c r="J79" s="728" t="s">
        <v>510</v>
      </c>
      <c r="K79" s="780"/>
      <c r="L79" s="781"/>
      <c r="M79" s="447"/>
      <c r="N79" s="447"/>
      <c r="O79" s="462"/>
      <c r="P79" s="10"/>
      <c r="Q79" s="762">
        <f t="shared" ref="Q79:Q81" si="10">G79*3.664*E79</f>
        <v>0</v>
      </c>
      <c r="R79" s="729">
        <f t="shared" si="4"/>
        <v>0</v>
      </c>
      <c r="S79" s="760">
        <f t="shared" si="5"/>
        <v>0</v>
      </c>
      <c r="T79" s="763">
        <f t="shared" ref="T79:T81" si="11">F79*Q79</f>
        <v>0</v>
      </c>
      <c r="U79" s="762">
        <f t="shared" ref="U79:U81" si="12">Q79*1</f>
        <v>0</v>
      </c>
      <c r="V79" s="732">
        <f t="shared" ref="V79:V81" si="13">R79*25</f>
        <v>0</v>
      </c>
      <c r="W79" s="730">
        <f t="shared" si="8"/>
        <v>0</v>
      </c>
      <c r="X79" s="761">
        <f t="shared" ref="X79:X81" si="14">SUM(U79:W79)</f>
        <v>0</v>
      </c>
      <c r="Y79" s="12"/>
      <c r="Z79" s="12"/>
      <c r="AA79" s="10"/>
      <c r="AB79" s="10"/>
      <c r="AC79" s="10"/>
      <c r="AD79" s="10"/>
      <c r="AE79" s="10"/>
      <c r="BN79" s="105"/>
      <c r="BO79" s="105"/>
      <c r="BP79" s="105"/>
      <c r="BQ79" s="105"/>
      <c r="BR79" s="105"/>
      <c r="BS79" s="105"/>
      <c r="BT79" s="105"/>
      <c r="BU79" s="105"/>
      <c r="BV79" s="105"/>
      <c r="BW79" s="105"/>
      <c r="BX79" s="105"/>
      <c r="BY79" s="105"/>
      <c r="BZ79" s="105"/>
    </row>
    <row r="80" spans="1:78" ht="18.75" customHeight="1" x14ac:dyDescent="0.25">
      <c r="A80" s="771"/>
      <c r="B80" s="442"/>
      <c r="C80" s="772"/>
      <c r="D80" s="776"/>
      <c r="E80" s="777"/>
      <c r="F80" s="778"/>
      <c r="G80" s="779"/>
      <c r="H80" s="726" t="s">
        <v>510</v>
      </c>
      <c r="I80" s="727" t="s">
        <v>510</v>
      </c>
      <c r="J80" s="728" t="s">
        <v>510</v>
      </c>
      <c r="K80" s="780"/>
      <c r="L80" s="781"/>
      <c r="M80" s="447"/>
      <c r="N80" s="447"/>
      <c r="O80" s="462"/>
      <c r="P80" s="10"/>
      <c r="Q80" s="762">
        <f t="shared" si="10"/>
        <v>0</v>
      </c>
      <c r="R80" s="729">
        <f t="shared" si="4"/>
        <v>0</v>
      </c>
      <c r="S80" s="760">
        <f t="shared" si="5"/>
        <v>0</v>
      </c>
      <c r="T80" s="763">
        <f t="shared" si="11"/>
        <v>0</v>
      </c>
      <c r="U80" s="762">
        <f t="shared" si="12"/>
        <v>0</v>
      </c>
      <c r="V80" s="732">
        <f t="shared" si="13"/>
        <v>0</v>
      </c>
      <c r="W80" s="730">
        <f t="shared" si="8"/>
        <v>0</v>
      </c>
      <c r="X80" s="761">
        <f t="shared" si="14"/>
        <v>0</v>
      </c>
      <c r="Y80" s="12"/>
      <c r="Z80" s="12"/>
      <c r="AA80" s="10"/>
      <c r="AB80" s="10"/>
      <c r="AC80" s="10"/>
      <c r="AD80" s="10"/>
      <c r="AE80" s="10"/>
      <c r="BN80" s="105"/>
      <c r="BO80" s="105"/>
      <c r="BP80" s="105"/>
      <c r="BQ80" s="105"/>
      <c r="BR80" s="105"/>
      <c r="BS80" s="105"/>
      <c r="BT80" s="105"/>
      <c r="BU80" s="105"/>
      <c r="BV80" s="105"/>
      <c r="BW80" s="105"/>
      <c r="BX80" s="105"/>
      <c r="BY80" s="105"/>
      <c r="BZ80" s="105"/>
    </row>
    <row r="81" spans="1:78" ht="18.75" customHeight="1" x14ac:dyDescent="0.25">
      <c r="A81" s="771"/>
      <c r="B81" s="442"/>
      <c r="C81" s="772"/>
      <c r="D81" s="776"/>
      <c r="E81" s="777"/>
      <c r="F81" s="778"/>
      <c r="G81" s="779"/>
      <c r="H81" s="726" t="s">
        <v>510</v>
      </c>
      <c r="I81" s="727" t="s">
        <v>510</v>
      </c>
      <c r="J81" s="728" t="s">
        <v>510</v>
      </c>
      <c r="K81" s="780"/>
      <c r="L81" s="781"/>
      <c r="M81" s="447"/>
      <c r="N81" s="447"/>
      <c r="O81" s="462"/>
      <c r="P81" s="10"/>
      <c r="Q81" s="762">
        <f t="shared" si="10"/>
        <v>0</v>
      </c>
      <c r="R81" s="729">
        <f t="shared" si="4"/>
        <v>0</v>
      </c>
      <c r="S81" s="760">
        <f t="shared" si="5"/>
        <v>0</v>
      </c>
      <c r="T81" s="763">
        <f t="shared" si="11"/>
        <v>0</v>
      </c>
      <c r="U81" s="762">
        <f t="shared" si="12"/>
        <v>0</v>
      </c>
      <c r="V81" s="732">
        <f t="shared" si="13"/>
        <v>0</v>
      </c>
      <c r="W81" s="730">
        <f t="shared" si="8"/>
        <v>0</v>
      </c>
      <c r="X81" s="761">
        <f t="shared" si="14"/>
        <v>0</v>
      </c>
      <c r="Y81" s="12"/>
      <c r="Z81" s="12"/>
      <c r="AA81" s="10"/>
      <c r="AB81" s="10"/>
      <c r="AC81" s="10"/>
      <c r="AD81" s="10"/>
      <c r="AE81" s="10"/>
      <c r="BN81" s="105"/>
      <c r="BO81" s="105"/>
      <c r="BP81" s="105"/>
      <c r="BQ81" s="105"/>
      <c r="BR81" s="105"/>
      <c r="BS81" s="105"/>
      <c r="BT81" s="105"/>
      <c r="BU81" s="105"/>
      <c r="BV81" s="105"/>
      <c r="BW81" s="105"/>
      <c r="BX81" s="105"/>
      <c r="BY81" s="105"/>
      <c r="BZ81" s="105"/>
    </row>
    <row r="82" spans="1:78" ht="18.75" customHeight="1" x14ac:dyDescent="0.25">
      <c r="A82" s="771"/>
      <c r="B82" s="442"/>
      <c r="C82" s="772"/>
      <c r="D82" s="776"/>
      <c r="E82" s="777"/>
      <c r="F82" s="778"/>
      <c r="G82" s="779"/>
      <c r="H82" s="726" t="s">
        <v>510</v>
      </c>
      <c r="I82" s="727" t="s">
        <v>510</v>
      </c>
      <c r="J82" s="728" t="s">
        <v>510</v>
      </c>
      <c r="K82" s="780"/>
      <c r="L82" s="781"/>
      <c r="M82" s="447"/>
      <c r="N82" s="447"/>
      <c r="O82" s="462"/>
      <c r="P82" s="10"/>
      <c r="Q82" s="762">
        <f>G82*3.664*E82</f>
        <v>0</v>
      </c>
      <c r="R82" s="729">
        <f t="shared" si="4"/>
        <v>0</v>
      </c>
      <c r="S82" s="760">
        <f t="shared" si="5"/>
        <v>0</v>
      </c>
      <c r="T82" s="763">
        <f>F82*Q82</f>
        <v>0</v>
      </c>
      <c r="U82" s="762">
        <f>Q82*1</f>
        <v>0</v>
      </c>
      <c r="V82" s="732">
        <f>R82*25</f>
        <v>0</v>
      </c>
      <c r="W82" s="730">
        <f t="shared" si="8"/>
        <v>0</v>
      </c>
      <c r="X82" s="761">
        <f>SUM(U82:W82)</f>
        <v>0</v>
      </c>
      <c r="Y82" s="12"/>
      <c r="Z82" s="12"/>
      <c r="AA82" s="10"/>
      <c r="AB82" s="10"/>
      <c r="AC82" s="10"/>
      <c r="AD82" s="10"/>
      <c r="AE82" s="10"/>
      <c r="BN82" s="105"/>
      <c r="BO82" s="105"/>
      <c r="BP82" s="105"/>
      <c r="BQ82" s="105"/>
      <c r="BR82" s="105"/>
      <c r="BS82" s="105"/>
      <c r="BT82" s="105"/>
      <c r="BU82" s="105"/>
      <c r="BV82" s="105"/>
      <c r="BW82" s="105"/>
      <c r="BX82" s="105"/>
      <c r="BY82" s="105"/>
      <c r="BZ82" s="105"/>
    </row>
    <row r="83" spans="1:78" ht="18.75" customHeight="1" x14ac:dyDescent="0.25">
      <c r="A83" s="771"/>
      <c r="B83" s="442"/>
      <c r="C83" s="772"/>
      <c r="D83" s="776"/>
      <c r="E83" s="777"/>
      <c r="F83" s="778"/>
      <c r="G83" s="779"/>
      <c r="H83" s="726" t="s">
        <v>510</v>
      </c>
      <c r="I83" s="727" t="s">
        <v>510</v>
      </c>
      <c r="J83" s="728" t="s">
        <v>510</v>
      </c>
      <c r="K83" s="780"/>
      <c r="L83" s="781"/>
      <c r="M83" s="447"/>
      <c r="N83" s="447"/>
      <c r="O83" s="462"/>
      <c r="P83" s="10"/>
      <c r="Q83" s="762">
        <f>G83*3.664*E83</f>
        <v>0</v>
      </c>
      <c r="R83" s="729">
        <f t="shared" si="4"/>
        <v>0</v>
      </c>
      <c r="S83" s="760">
        <f t="shared" si="5"/>
        <v>0</v>
      </c>
      <c r="T83" s="763">
        <f>F83*Q83</f>
        <v>0</v>
      </c>
      <c r="U83" s="762">
        <f>Q83*1</f>
        <v>0</v>
      </c>
      <c r="V83" s="732">
        <f>R83*25</f>
        <v>0</v>
      </c>
      <c r="W83" s="730">
        <f t="shared" si="8"/>
        <v>0</v>
      </c>
      <c r="X83" s="761">
        <f>SUM(U83:W83)</f>
        <v>0</v>
      </c>
      <c r="Y83" s="12"/>
      <c r="Z83" s="12"/>
      <c r="AA83" s="10"/>
      <c r="AB83" s="10"/>
      <c r="AC83" s="10"/>
      <c r="AD83" s="10"/>
      <c r="AE83" s="10"/>
      <c r="BN83" s="105"/>
      <c r="BO83" s="105"/>
      <c r="BP83" s="105"/>
      <c r="BQ83" s="105"/>
      <c r="BR83" s="105"/>
      <c r="BS83" s="105"/>
      <c r="BT83" s="105"/>
      <c r="BU83" s="105"/>
      <c r="BV83" s="105"/>
      <c r="BW83" s="105"/>
      <c r="BX83" s="105"/>
      <c r="BY83" s="105"/>
      <c r="BZ83" s="105"/>
    </row>
    <row r="84" spans="1:78" ht="18.75" customHeight="1" x14ac:dyDescent="0.25">
      <c r="A84" s="771"/>
      <c r="B84" s="442"/>
      <c r="C84" s="772"/>
      <c r="D84" s="776"/>
      <c r="E84" s="777"/>
      <c r="F84" s="778"/>
      <c r="G84" s="779"/>
      <c r="H84" s="726" t="s">
        <v>510</v>
      </c>
      <c r="I84" s="727" t="s">
        <v>510</v>
      </c>
      <c r="J84" s="728" t="s">
        <v>510</v>
      </c>
      <c r="K84" s="780"/>
      <c r="L84" s="781"/>
      <c r="M84" s="447"/>
      <c r="N84" s="447"/>
      <c r="O84" s="462"/>
      <c r="P84" s="10"/>
      <c r="Q84" s="762">
        <f>G84*3.664*E84</f>
        <v>0</v>
      </c>
      <c r="R84" s="729">
        <f t="shared" si="4"/>
        <v>0</v>
      </c>
      <c r="S84" s="760">
        <f t="shared" si="5"/>
        <v>0</v>
      </c>
      <c r="T84" s="763">
        <f>F84*Q84</f>
        <v>0</v>
      </c>
      <c r="U84" s="762">
        <f>Q84*1</f>
        <v>0</v>
      </c>
      <c r="V84" s="732">
        <f>R84*25</f>
        <v>0</v>
      </c>
      <c r="W84" s="730">
        <f t="shared" si="8"/>
        <v>0</v>
      </c>
      <c r="X84" s="761">
        <f>SUM(U84:W84)</f>
        <v>0</v>
      </c>
      <c r="Y84" s="12"/>
      <c r="Z84" s="12"/>
      <c r="AA84" s="10"/>
      <c r="AB84" s="10"/>
      <c r="AC84" s="10"/>
      <c r="AD84" s="10"/>
      <c r="AE84" s="10"/>
      <c r="BN84" s="105"/>
      <c r="BO84" s="105"/>
      <c r="BP84" s="105"/>
      <c r="BQ84" s="105"/>
      <c r="BR84" s="105"/>
      <c r="BS84" s="105"/>
      <c r="BT84" s="105"/>
      <c r="BU84" s="105"/>
      <c r="BV84" s="105"/>
      <c r="BW84" s="105"/>
      <c r="BX84" s="105"/>
      <c r="BY84" s="105"/>
      <c r="BZ84" s="105"/>
    </row>
    <row r="85" spans="1:78" ht="18.75" customHeight="1" x14ac:dyDescent="0.25">
      <c r="A85" s="771"/>
      <c r="B85" s="442"/>
      <c r="C85" s="772"/>
      <c r="D85" s="776"/>
      <c r="E85" s="777"/>
      <c r="F85" s="778"/>
      <c r="G85" s="779"/>
      <c r="H85" s="726" t="s">
        <v>510</v>
      </c>
      <c r="I85" s="727" t="s">
        <v>510</v>
      </c>
      <c r="J85" s="728" t="s">
        <v>510</v>
      </c>
      <c r="K85" s="780"/>
      <c r="L85" s="781"/>
      <c r="M85" s="447"/>
      <c r="N85" s="447"/>
      <c r="O85" s="462"/>
      <c r="P85" s="10"/>
      <c r="Q85" s="762">
        <f>G85*3.664*E85</f>
        <v>0</v>
      </c>
      <c r="R85" s="729">
        <f t="shared" si="4"/>
        <v>0</v>
      </c>
      <c r="S85" s="760">
        <f t="shared" si="5"/>
        <v>0</v>
      </c>
      <c r="T85" s="763">
        <f>F85*Q85</f>
        <v>0</v>
      </c>
      <c r="U85" s="762">
        <f>Q85*1</f>
        <v>0</v>
      </c>
      <c r="V85" s="732">
        <f>R85*25</f>
        <v>0</v>
      </c>
      <c r="W85" s="763">
        <f>T85*298</f>
        <v>0</v>
      </c>
      <c r="X85" s="761">
        <f>SUM(U85:W85)</f>
        <v>0</v>
      </c>
      <c r="Y85" s="12"/>
      <c r="Z85" s="12"/>
      <c r="AA85" s="10"/>
      <c r="AB85" s="10"/>
      <c r="AC85" s="10"/>
      <c r="AD85" s="10"/>
      <c r="AE85" s="10"/>
      <c r="BN85" s="105"/>
      <c r="BO85" s="105"/>
      <c r="BP85" s="105"/>
      <c r="BQ85" s="105"/>
      <c r="BR85" s="105"/>
      <c r="BS85" s="105"/>
      <c r="BT85" s="105"/>
      <c r="BU85" s="105"/>
      <c r="BV85" s="105"/>
      <c r="BW85" s="105"/>
      <c r="BX85" s="105"/>
      <c r="BY85" s="105"/>
      <c r="BZ85" s="105"/>
    </row>
    <row r="86" spans="1:78" ht="16.5" customHeight="1" x14ac:dyDescent="0.25">
      <c r="A86" s="771"/>
      <c r="B86" s="442"/>
      <c r="C86" s="772"/>
      <c r="D86" s="776"/>
      <c r="E86" s="777"/>
      <c r="F86" s="778"/>
      <c r="G86" s="779"/>
      <c r="H86" s="726" t="s">
        <v>510</v>
      </c>
      <c r="I86" s="727" t="s">
        <v>510</v>
      </c>
      <c r="J86" s="728" t="s">
        <v>510</v>
      </c>
      <c r="K86" s="782"/>
      <c r="L86" s="783"/>
      <c r="M86" s="447"/>
      <c r="N86" s="447"/>
      <c r="O86" s="462"/>
      <c r="P86" s="10"/>
      <c r="Q86" s="762">
        <f t="shared" si="3"/>
        <v>0</v>
      </c>
      <c r="R86" s="729">
        <f t="shared" si="4"/>
        <v>0</v>
      </c>
      <c r="S86" s="760">
        <f t="shared" si="5"/>
        <v>0</v>
      </c>
      <c r="T86" s="763">
        <f t="shared" si="1"/>
        <v>0</v>
      </c>
      <c r="U86" s="762">
        <f t="shared" si="6"/>
        <v>0</v>
      </c>
      <c r="V86" s="732">
        <f t="shared" si="7"/>
        <v>0</v>
      </c>
      <c r="W86" s="763">
        <f t="shared" ref="W86" si="15">T86*298</f>
        <v>0</v>
      </c>
      <c r="X86" s="761">
        <f t="shared" si="9"/>
        <v>0</v>
      </c>
      <c r="Y86" s="12"/>
      <c r="Z86" s="12"/>
      <c r="AA86" s="10"/>
      <c r="AB86" s="10"/>
      <c r="AC86" s="10"/>
      <c r="AD86" s="10"/>
      <c r="AE86" s="10"/>
      <c r="BN86" s="105"/>
      <c r="BO86" s="105"/>
      <c r="BP86" s="105"/>
      <c r="BQ86" s="105"/>
      <c r="BR86" s="105"/>
      <c r="BS86" s="105"/>
      <c r="BT86" s="105"/>
      <c r="BU86" s="105"/>
      <c r="BV86" s="105"/>
      <c r="BW86" s="105"/>
      <c r="BX86" s="105"/>
      <c r="BY86" s="105"/>
      <c r="BZ86" s="105"/>
    </row>
    <row r="87" spans="1:78" ht="17.25" thickBot="1" x14ac:dyDescent="0.3">
      <c r="A87" s="784"/>
      <c r="B87" s="785"/>
      <c r="C87" s="786"/>
      <c r="D87" s="787"/>
      <c r="E87" s="788"/>
      <c r="F87" s="789"/>
      <c r="G87" s="790"/>
      <c r="H87" s="791" t="s">
        <v>510</v>
      </c>
      <c r="I87" s="792" t="s">
        <v>510</v>
      </c>
      <c r="J87" s="793" t="s">
        <v>510</v>
      </c>
      <c r="K87" s="794"/>
      <c r="L87" s="795"/>
      <c r="M87" s="447"/>
      <c r="N87" s="447"/>
      <c r="O87" s="462"/>
      <c r="P87" s="10"/>
      <c r="Q87" s="796">
        <f t="shared" si="3"/>
        <v>0</v>
      </c>
      <c r="R87" s="729">
        <f t="shared" si="4"/>
        <v>0</v>
      </c>
      <c r="S87" s="760">
        <f t="shared" si="5"/>
        <v>0</v>
      </c>
      <c r="T87" s="797">
        <f t="shared" si="1"/>
        <v>0</v>
      </c>
      <c r="U87" s="762">
        <f t="shared" si="6"/>
        <v>0</v>
      </c>
      <c r="V87" s="732">
        <f t="shared" si="7"/>
        <v>0</v>
      </c>
      <c r="W87" s="798">
        <f>T86*298</f>
        <v>0</v>
      </c>
      <c r="X87" s="799">
        <f t="shared" si="9"/>
        <v>0</v>
      </c>
      <c r="Y87" s="12"/>
      <c r="Z87" s="12"/>
      <c r="AA87" s="10"/>
      <c r="AB87" s="10"/>
      <c r="AC87" s="10"/>
      <c r="AD87" s="10"/>
      <c r="AE87" s="10"/>
      <c r="BN87" s="105"/>
      <c r="BO87" s="105"/>
      <c r="BP87" s="105"/>
      <c r="BQ87" s="105"/>
      <c r="BR87" s="105"/>
      <c r="BS87" s="105"/>
      <c r="BT87" s="105"/>
      <c r="BU87" s="105"/>
      <c r="BV87" s="105"/>
      <c r="BW87" s="105"/>
      <c r="BX87" s="105"/>
      <c r="BY87" s="105"/>
      <c r="BZ87" s="105"/>
    </row>
    <row r="88" spans="1:78" ht="17.25" thickBot="1" x14ac:dyDescent="0.3">
      <c r="A88" s="447"/>
      <c r="B88" s="800"/>
      <c r="C88" s="801"/>
      <c r="D88" s="447"/>
      <c r="E88" s="447"/>
      <c r="F88" s="802"/>
      <c r="G88" s="462"/>
      <c r="H88" s="462"/>
      <c r="I88" s="462"/>
      <c r="J88" s="447"/>
      <c r="K88" s="447"/>
      <c r="L88" s="447"/>
      <c r="M88" s="447"/>
      <c r="N88" s="462"/>
      <c r="O88" s="447"/>
      <c r="P88" s="12" t="s">
        <v>85</v>
      </c>
      <c r="Q88" s="541">
        <f t="shared" ref="Q88:X88" si="16">SUM(Q64:Q87)</f>
        <v>0</v>
      </c>
      <c r="R88" s="541">
        <f t="shared" si="16"/>
        <v>0</v>
      </c>
      <c r="S88" s="541">
        <f t="shared" si="16"/>
        <v>0</v>
      </c>
      <c r="T88" s="541">
        <f t="shared" si="16"/>
        <v>0</v>
      </c>
      <c r="U88" s="541">
        <f t="shared" si="16"/>
        <v>0</v>
      </c>
      <c r="V88" s="541">
        <f t="shared" si="16"/>
        <v>0</v>
      </c>
      <c r="W88" s="541">
        <f t="shared" si="16"/>
        <v>0</v>
      </c>
      <c r="X88" s="541">
        <f t="shared" si="16"/>
        <v>0</v>
      </c>
      <c r="Y88" s="12"/>
      <c r="Z88" s="12"/>
      <c r="AA88" s="10"/>
      <c r="AB88" s="10"/>
      <c r="AC88" s="10"/>
      <c r="AD88" s="10"/>
      <c r="AE88" s="10"/>
      <c r="BN88" s="105"/>
      <c r="BO88" s="105"/>
      <c r="BP88" s="105"/>
      <c r="BQ88" s="105"/>
      <c r="BR88" s="105"/>
      <c r="BS88" s="105"/>
      <c r="BT88" s="105"/>
      <c r="BU88" s="105"/>
      <c r="BV88" s="105"/>
      <c r="BW88" s="105"/>
      <c r="BX88" s="105"/>
      <c r="BY88" s="105"/>
      <c r="BZ88" s="105"/>
    </row>
    <row r="89" spans="1:78" ht="18" customHeight="1" thickBot="1" x14ac:dyDescent="0.3">
      <c r="A89" s="447"/>
      <c r="B89" s="800"/>
      <c r="C89" s="801"/>
      <c r="D89" s="447"/>
      <c r="E89" s="447"/>
      <c r="F89" s="802"/>
      <c r="G89" s="462"/>
      <c r="H89" s="462"/>
      <c r="I89" s="462"/>
      <c r="J89" s="447"/>
      <c r="K89" s="447"/>
      <c r="L89" s="447"/>
      <c r="M89" s="447"/>
      <c r="N89" s="462"/>
      <c r="O89" s="447"/>
      <c r="P89" s="12"/>
      <c r="Q89" s="803"/>
      <c r="R89" s="803"/>
      <c r="S89" s="804"/>
      <c r="T89" s="803"/>
      <c r="U89" s="804"/>
      <c r="V89" s="804"/>
      <c r="W89" s="804"/>
      <c r="X89" s="804"/>
      <c r="Y89" s="12"/>
      <c r="Z89" s="12"/>
      <c r="AA89" s="10"/>
      <c r="AB89" s="10"/>
      <c r="AC89" s="10"/>
      <c r="AD89" s="10"/>
      <c r="AE89" s="10"/>
      <c r="BN89" s="105"/>
      <c r="BO89" s="105"/>
      <c r="BP89" s="105"/>
      <c r="BQ89" s="105"/>
      <c r="BR89" s="105"/>
      <c r="BS89" s="105"/>
      <c r="BT89" s="105"/>
      <c r="BU89" s="105"/>
      <c r="BV89" s="105"/>
      <c r="BW89" s="105"/>
      <c r="BX89" s="105"/>
      <c r="BY89" s="105"/>
      <c r="BZ89" s="105"/>
    </row>
    <row r="90" spans="1:78" ht="36.75" customHeight="1" thickBot="1" x14ac:dyDescent="0.3">
      <c r="A90" s="1075" t="s">
        <v>520</v>
      </c>
      <c r="B90" s="1076"/>
      <c r="C90" s="801"/>
      <c r="D90" s="447"/>
      <c r="E90" s="462"/>
      <c r="F90" s="802"/>
      <c r="G90" s="462"/>
      <c r="H90" s="462"/>
      <c r="I90" s="462"/>
      <c r="J90" s="447"/>
      <c r="K90" s="447"/>
      <c r="L90" s="447"/>
      <c r="M90" s="447"/>
      <c r="N90" s="462"/>
      <c r="O90" s="462"/>
      <c r="P90" s="929"/>
      <c r="Q90" s="804"/>
      <c r="R90" s="804"/>
      <c r="S90" s="804"/>
      <c r="T90" s="804"/>
      <c r="U90" s="804"/>
      <c r="V90" s="804"/>
      <c r="W90" s="804"/>
      <c r="X90" s="805"/>
      <c r="Y90" s="12"/>
      <c r="Z90" s="12"/>
      <c r="AA90" s="10"/>
      <c r="AB90" s="10"/>
      <c r="AC90" s="10"/>
      <c r="AD90" s="10"/>
      <c r="AE90" s="10"/>
      <c r="BN90" s="105"/>
      <c r="BO90" s="105"/>
      <c r="BP90" s="105"/>
      <c r="BQ90" s="105"/>
      <c r="BR90" s="105"/>
      <c r="BS90" s="105"/>
      <c r="BT90" s="105"/>
      <c r="BU90" s="105"/>
      <c r="BV90" s="105"/>
      <c r="BW90" s="105"/>
      <c r="BX90" s="105"/>
      <c r="BY90" s="105"/>
      <c r="BZ90" s="105"/>
    </row>
    <row r="91" spans="1:78" ht="17.25" thickBot="1" x14ac:dyDescent="0.3">
      <c r="A91" s="1074" t="s">
        <v>447</v>
      </c>
      <c r="B91" s="1071"/>
      <c r="C91" s="1071"/>
      <c r="D91" s="1071"/>
      <c r="E91" s="1071"/>
      <c r="F91" s="1072"/>
      <c r="G91" s="1074" t="s">
        <v>451</v>
      </c>
      <c r="H91" s="1071"/>
      <c r="I91" s="1071"/>
      <c r="J91" s="1071"/>
      <c r="K91" s="1071"/>
      <c r="L91" s="1072"/>
      <c r="M91" s="806" t="s">
        <v>448</v>
      </c>
      <c r="N91" s="1071" t="s">
        <v>449</v>
      </c>
      <c r="O91" s="1072"/>
      <c r="P91" s="176"/>
      <c r="Q91" s="1098" t="s">
        <v>71</v>
      </c>
      <c r="R91" s="1099"/>
      <c r="S91" s="1099"/>
      <c r="T91" s="1100"/>
      <c r="U91" s="1101" t="s">
        <v>50</v>
      </c>
      <c r="V91" s="1102"/>
      <c r="W91" s="1102"/>
      <c r="X91" s="1103"/>
      <c r="Y91" s="12"/>
      <c r="Z91" s="12"/>
      <c r="AA91" s="10"/>
      <c r="AB91" s="10"/>
      <c r="AC91" s="10"/>
      <c r="AD91" s="10"/>
      <c r="AE91" s="10"/>
      <c r="BN91" s="105"/>
      <c r="BO91" s="105"/>
      <c r="BP91" s="105"/>
      <c r="BQ91" s="105"/>
      <c r="BR91" s="105"/>
      <c r="BS91" s="105"/>
      <c r="BT91" s="105"/>
      <c r="BU91" s="105"/>
      <c r="BV91" s="105"/>
      <c r="BW91" s="105"/>
      <c r="BX91" s="105"/>
      <c r="BY91" s="105"/>
      <c r="BZ91" s="105"/>
    </row>
    <row r="92" spans="1:78" s="105" customFormat="1" ht="138" customHeight="1" thickBot="1" x14ac:dyDescent="0.3">
      <c r="A92" s="807" t="s">
        <v>9</v>
      </c>
      <c r="B92" s="808" t="s">
        <v>5</v>
      </c>
      <c r="C92" s="809" t="s">
        <v>6</v>
      </c>
      <c r="D92" s="810" t="s">
        <v>530</v>
      </c>
      <c r="E92" s="811" t="s">
        <v>531</v>
      </c>
      <c r="F92" s="812" t="s">
        <v>221</v>
      </c>
      <c r="G92" s="813" t="s">
        <v>532</v>
      </c>
      <c r="H92" s="811" t="s">
        <v>533</v>
      </c>
      <c r="I92" s="811" t="s">
        <v>534</v>
      </c>
      <c r="J92" s="811" t="s">
        <v>535</v>
      </c>
      <c r="K92" s="811" t="s">
        <v>536</v>
      </c>
      <c r="L92" s="814" t="s">
        <v>222</v>
      </c>
      <c r="M92" s="930" t="s">
        <v>707</v>
      </c>
      <c r="N92" s="816" t="s">
        <v>711</v>
      </c>
      <c r="O92" s="817" t="s">
        <v>712</v>
      </c>
      <c r="P92" s="818"/>
      <c r="Q92" s="751" t="s">
        <v>707</v>
      </c>
      <c r="R92" s="752" t="s">
        <v>705</v>
      </c>
      <c r="S92" s="753" t="s">
        <v>706</v>
      </c>
      <c r="T92" s="754" t="s">
        <v>710</v>
      </c>
      <c r="U92" s="751" t="s">
        <v>707</v>
      </c>
      <c r="V92" s="752" t="s">
        <v>705</v>
      </c>
      <c r="W92" s="755" t="s">
        <v>706</v>
      </c>
      <c r="X92" s="819" t="s">
        <v>52</v>
      </c>
      <c r="Y92" s="10"/>
      <c r="Z92" s="10"/>
      <c r="AA92" s="10"/>
      <c r="AB92" s="10"/>
      <c r="AC92" s="10"/>
      <c r="AD92" s="10"/>
      <c r="AE92" s="10"/>
    </row>
    <row r="93" spans="1:78" x14ac:dyDescent="0.25">
      <c r="A93" s="764"/>
      <c r="B93" s="442"/>
      <c r="C93" s="820"/>
      <c r="D93" s="821"/>
      <c r="E93" s="443"/>
      <c r="F93" s="822"/>
      <c r="G93" s="823"/>
      <c r="H93" s="824"/>
      <c r="I93" s="824"/>
      <c r="J93" s="824"/>
      <c r="K93" s="824"/>
      <c r="L93" s="825"/>
      <c r="M93" s="826" t="s">
        <v>510</v>
      </c>
      <c r="N93" s="769"/>
      <c r="O93" s="827"/>
      <c r="P93" s="10"/>
      <c r="Q93" s="725">
        <f>(G93*3.664*E93)-(((H93*I93-L93)+(J93*K93))*3.664)</f>
        <v>0</v>
      </c>
      <c r="R93" s="729">
        <f>E93*N93*0.001</f>
        <v>0</v>
      </c>
      <c r="S93" s="760">
        <f>E93*O93*0.001</f>
        <v>0</v>
      </c>
      <c r="T93" s="730">
        <f t="shared" ref="T93:T113" si="17">F93*Q93</f>
        <v>0</v>
      </c>
      <c r="U93" s="725">
        <f t="shared" ref="U93:U113" si="18">Q93*1</f>
        <v>0</v>
      </c>
      <c r="V93" s="729">
        <f>R93*25</f>
        <v>0</v>
      </c>
      <c r="W93" s="730">
        <f>S93*298</f>
        <v>0</v>
      </c>
      <c r="X93" s="731">
        <f t="shared" ref="X93:X113" si="19">SUM(U93:W93)</f>
        <v>0</v>
      </c>
      <c r="Y93" s="12"/>
      <c r="Z93" s="12"/>
      <c r="AA93" s="10"/>
      <c r="AB93" s="10"/>
      <c r="AC93" s="10"/>
      <c r="AD93" s="10"/>
      <c r="AE93" s="10"/>
      <c r="BN93" s="105"/>
      <c r="BO93" s="105"/>
      <c r="BP93" s="105"/>
      <c r="BQ93" s="105"/>
      <c r="BR93" s="105"/>
      <c r="BS93" s="105"/>
      <c r="BT93" s="105"/>
      <c r="BU93" s="105"/>
      <c r="BV93" s="105"/>
      <c r="BW93" s="105"/>
      <c r="BX93" s="105"/>
      <c r="BY93" s="105"/>
      <c r="BZ93" s="105"/>
    </row>
    <row r="94" spans="1:78" x14ac:dyDescent="0.25">
      <c r="A94" s="771"/>
      <c r="B94" s="442"/>
      <c r="C94" s="772"/>
      <c r="D94" s="828"/>
      <c r="E94" s="445"/>
      <c r="F94" s="353"/>
      <c r="G94" s="829"/>
      <c r="H94" s="272"/>
      <c r="I94" s="272"/>
      <c r="J94" s="272"/>
      <c r="K94" s="272"/>
      <c r="L94" s="830"/>
      <c r="M94" s="826" t="s">
        <v>510</v>
      </c>
      <c r="N94" s="758"/>
      <c r="O94" s="775"/>
      <c r="P94" s="10"/>
      <c r="Q94" s="725">
        <f>(G94*3.664*E94)-(((H94*I94-L94)+(J94*K94))*3.664)</f>
        <v>0</v>
      </c>
      <c r="R94" s="729">
        <f>E94*N94*0.001</f>
        <v>0</v>
      </c>
      <c r="S94" s="760">
        <f>E94*O94*0.001</f>
        <v>0</v>
      </c>
      <c r="T94" s="763">
        <f t="shared" si="17"/>
        <v>0</v>
      </c>
      <c r="U94" s="762">
        <f t="shared" si="18"/>
        <v>0</v>
      </c>
      <c r="V94" s="732">
        <f t="shared" ref="V94:V113" si="20">R94*25</f>
        <v>0</v>
      </c>
      <c r="W94" s="730">
        <f t="shared" ref="W94:W113" si="21">S94*298</f>
        <v>0</v>
      </c>
      <c r="X94" s="731">
        <f t="shared" si="19"/>
        <v>0</v>
      </c>
      <c r="Y94" s="12"/>
      <c r="Z94" s="12"/>
      <c r="AA94" s="10"/>
      <c r="AB94" s="10"/>
      <c r="AC94" s="10"/>
      <c r="AD94" s="10"/>
      <c r="AE94" s="10"/>
      <c r="BN94" s="105"/>
      <c r="BO94" s="105"/>
      <c r="BP94" s="105"/>
      <c r="BQ94" s="105"/>
      <c r="BR94" s="105"/>
      <c r="BS94" s="105"/>
      <c r="BT94" s="105"/>
      <c r="BU94" s="105"/>
      <c r="BV94" s="105"/>
      <c r="BW94" s="105"/>
      <c r="BX94" s="105"/>
      <c r="BY94" s="105"/>
      <c r="BZ94" s="105"/>
    </row>
    <row r="95" spans="1:78" x14ac:dyDescent="0.25">
      <c r="A95" s="771"/>
      <c r="B95" s="442"/>
      <c r="C95" s="772"/>
      <c r="D95" s="828"/>
      <c r="E95" s="445"/>
      <c r="F95" s="353"/>
      <c r="G95" s="829"/>
      <c r="H95" s="272"/>
      <c r="I95" s="272"/>
      <c r="J95" s="272"/>
      <c r="K95" s="272"/>
      <c r="L95" s="830"/>
      <c r="M95" s="826" t="s">
        <v>510</v>
      </c>
      <c r="N95" s="758"/>
      <c r="O95" s="775"/>
      <c r="P95" s="10"/>
      <c r="Q95" s="725">
        <f t="shared" ref="Q95:Q113" si="22">(G95*3.664*E95)-(((H95*I95-L95)+(J95*K95))*3.664)</f>
        <v>0</v>
      </c>
      <c r="R95" s="729">
        <f t="shared" ref="R95:R113" si="23">E95*N95*0.001</f>
        <v>0</v>
      </c>
      <c r="S95" s="760">
        <f t="shared" ref="S95:S113" si="24">E95*O95*0.001</f>
        <v>0</v>
      </c>
      <c r="T95" s="763">
        <f t="shared" si="17"/>
        <v>0</v>
      </c>
      <c r="U95" s="762">
        <f t="shared" si="18"/>
        <v>0</v>
      </c>
      <c r="V95" s="732">
        <f t="shared" si="20"/>
        <v>0</v>
      </c>
      <c r="W95" s="730">
        <f t="shared" si="21"/>
        <v>0</v>
      </c>
      <c r="X95" s="731">
        <f t="shared" si="19"/>
        <v>0</v>
      </c>
      <c r="Y95" s="12"/>
      <c r="Z95" s="12"/>
      <c r="AA95" s="10"/>
      <c r="AB95" s="10"/>
      <c r="AC95" s="10"/>
      <c r="AD95" s="10"/>
      <c r="AE95" s="10"/>
      <c r="BN95" s="105"/>
      <c r="BO95" s="105"/>
      <c r="BP95" s="105"/>
      <c r="BQ95" s="105"/>
      <c r="BR95" s="105"/>
      <c r="BS95" s="105"/>
      <c r="BT95" s="105"/>
      <c r="BU95" s="105"/>
      <c r="BV95" s="105"/>
      <c r="BW95" s="105"/>
      <c r="BX95" s="105"/>
      <c r="BY95" s="105"/>
      <c r="BZ95" s="105"/>
    </row>
    <row r="96" spans="1:78" x14ac:dyDescent="0.25">
      <c r="A96" s="771"/>
      <c r="B96" s="442"/>
      <c r="C96" s="772"/>
      <c r="D96" s="828"/>
      <c r="E96" s="445"/>
      <c r="F96" s="353"/>
      <c r="G96" s="829"/>
      <c r="H96" s="272"/>
      <c r="I96" s="272"/>
      <c r="J96" s="272"/>
      <c r="K96" s="272"/>
      <c r="L96" s="830"/>
      <c r="M96" s="826" t="s">
        <v>510</v>
      </c>
      <c r="N96" s="758"/>
      <c r="O96" s="775"/>
      <c r="P96" s="10"/>
      <c r="Q96" s="725">
        <f t="shared" si="22"/>
        <v>0</v>
      </c>
      <c r="R96" s="729">
        <f t="shared" si="23"/>
        <v>0</v>
      </c>
      <c r="S96" s="760">
        <f t="shared" si="24"/>
        <v>0</v>
      </c>
      <c r="T96" s="763">
        <f t="shared" si="17"/>
        <v>0</v>
      </c>
      <c r="U96" s="762">
        <f t="shared" si="18"/>
        <v>0</v>
      </c>
      <c r="V96" s="732">
        <f t="shared" si="20"/>
        <v>0</v>
      </c>
      <c r="W96" s="730">
        <f t="shared" si="21"/>
        <v>0</v>
      </c>
      <c r="X96" s="731">
        <f t="shared" si="19"/>
        <v>0</v>
      </c>
      <c r="Y96" s="12"/>
      <c r="Z96" s="12"/>
      <c r="AA96" s="10"/>
      <c r="AB96" s="10"/>
      <c r="AC96" s="10"/>
      <c r="AD96" s="10"/>
      <c r="AE96" s="10"/>
      <c r="BN96" s="105"/>
      <c r="BO96" s="105"/>
      <c r="BP96" s="105"/>
      <c r="BQ96" s="105"/>
      <c r="BR96" s="105"/>
      <c r="BS96" s="105"/>
      <c r="BT96" s="105"/>
      <c r="BU96" s="105"/>
      <c r="BV96" s="105"/>
      <c r="BW96" s="105"/>
      <c r="BX96" s="105"/>
      <c r="BY96" s="105"/>
      <c r="BZ96" s="105"/>
    </row>
    <row r="97" spans="1:78" x14ac:dyDescent="0.25">
      <c r="A97" s="771"/>
      <c r="B97" s="442"/>
      <c r="C97" s="772"/>
      <c r="D97" s="828"/>
      <c r="E97" s="445"/>
      <c r="F97" s="353"/>
      <c r="G97" s="829"/>
      <c r="H97" s="272"/>
      <c r="I97" s="272"/>
      <c r="J97" s="272"/>
      <c r="K97" s="272"/>
      <c r="L97" s="830"/>
      <c r="M97" s="826" t="s">
        <v>510</v>
      </c>
      <c r="N97" s="758"/>
      <c r="O97" s="775"/>
      <c r="P97" s="10"/>
      <c r="Q97" s="725">
        <f t="shared" si="22"/>
        <v>0</v>
      </c>
      <c r="R97" s="729">
        <f t="shared" si="23"/>
        <v>0</v>
      </c>
      <c r="S97" s="760">
        <f t="shared" si="24"/>
        <v>0</v>
      </c>
      <c r="T97" s="763">
        <f t="shared" si="17"/>
        <v>0</v>
      </c>
      <c r="U97" s="762">
        <f t="shared" si="18"/>
        <v>0</v>
      </c>
      <c r="V97" s="732">
        <f t="shared" si="20"/>
        <v>0</v>
      </c>
      <c r="W97" s="730">
        <f t="shared" si="21"/>
        <v>0</v>
      </c>
      <c r="X97" s="731">
        <f t="shared" si="19"/>
        <v>0</v>
      </c>
      <c r="Y97" s="12"/>
      <c r="Z97" s="12"/>
      <c r="AA97" s="10"/>
      <c r="AB97" s="10"/>
      <c r="AC97" s="10"/>
      <c r="AD97" s="10"/>
      <c r="AE97" s="10"/>
      <c r="BN97" s="105"/>
      <c r="BO97" s="105"/>
      <c r="BP97" s="105"/>
      <c r="BQ97" s="105"/>
      <c r="BR97" s="105"/>
      <c r="BS97" s="105"/>
      <c r="BT97" s="105"/>
      <c r="BU97" s="105"/>
      <c r="BV97" s="105"/>
      <c r="BW97" s="105"/>
      <c r="BX97" s="105"/>
      <c r="BY97" s="105"/>
      <c r="BZ97" s="105"/>
    </row>
    <row r="98" spans="1:78" x14ac:dyDescent="0.25">
      <c r="A98" s="771"/>
      <c r="B98" s="442"/>
      <c r="C98" s="772"/>
      <c r="D98" s="828"/>
      <c r="E98" s="445"/>
      <c r="F98" s="353"/>
      <c r="G98" s="829"/>
      <c r="H98" s="272"/>
      <c r="I98" s="272"/>
      <c r="J98" s="272"/>
      <c r="K98" s="272"/>
      <c r="L98" s="830"/>
      <c r="M98" s="826" t="s">
        <v>510</v>
      </c>
      <c r="N98" s="758"/>
      <c r="O98" s="775"/>
      <c r="P98" s="10"/>
      <c r="Q98" s="725">
        <f t="shared" si="22"/>
        <v>0</v>
      </c>
      <c r="R98" s="729">
        <f t="shared" si="23"/>
        <v>0</v>
      </c>
      <c r="S98" s="760">
        <f t="shared" si="24"/>
        <v>0</v>
      </c>
      <c r="T98" s="763">
        <f t="shared" si="17"/>
        <v>0</v>
      </c>
      <c r="U98" s="762">
        <f t="shared" si="18"/>
        <v>0</v>
      </c>
      <c r="V98" s="732">
        <f t="shared" si="20"/>
        <v>0</v>
      </c>
      <c r="W98" s="730">
        <f t="shared" si="21"/>
        <v>0</v>
      </c>
      <c r="X98" s="731">
        <f t="shared" si="19"/>
        <v>0</v>
      </c>
      <c r="Y98" s="12"/>
      <c r="Z98" s="12"/>
      <c r="AA98" s="10"/>
      <c r="AB98" s="10"/>
      <c r="AC98" s="10"/>
      <c r="AD98" s="10"/>
      <c r="AE98" s="10"/>
      <c r="BN98" s="105"/>
      <c r="BO98" s="105"/>
      <c r="BP98" s="105"/>
      <c r="BQ98" s="105"/>
      <c r="BR98" s="105"/>
      <c r="BS98" s="105"/>
      <c r="BT98" s="105"/>
      <c r="BU98" s="105"/>
      <c r="BV98" s="105"/>
      <c r="BW98" s="105"/>
      <c r="BX98" s="105"/>
      <c r="BY98" s="105"/>
      <c r="BZ98" s="105"/>
    </row>
    <row r="99" spans="1:78" x14ac:dyDescent="0.25">
      <c r="A99" s="771"/>
      <c r="B99" s="442"/>
      <c r="C99" s="772"/>
      <c r="D99" s="828"/>
      <c r="E99" s="445"/>
      <c r="F99" s="353"/>
      <c r="G99" s="829"/>
      <c r="H99" s="272"/>
      <c r="I99" s="272"/>
      <c r="J99" s="272"/>
      <c r="K99" s="272"/>
      <c r="L99" s="830"/>
      <c r="M99" s="826" t="s">
        <v>510</v>
      </c>
      <c r="N99" s="758"/>
      <c r="O99" s="775"/>
      <c r="P99" s="10"/>
      <c r="Q99" s="725">
        <f t="shared" si="22"/>
        <v>0</v>
      </c>
      <c r="R99" s="729">
        <f t="shared" si="23"/>
        <v>0</v>
      </c>
      <c r="S99" s="760">
        <f t="shared" si="24"/>
        <v>0</v>
      </c>
      <c r="T99" s="763">
        <f t="shared" si="17"/>
        <v>0</v>
      </c>
      <c r="U99" s="762">
        <f t="shared" si="18"/>
        <v>0</v>
      </c>
      <c r="V99" s="732">
        <f t="shared" si="20"/>
        <v>0</v>
      </c>
      <c r="W99" s="730">
        <f t="shared" si="21"/>
        <v>0</v>
      </c>
      <c r="X99" s="731">
        <f t="shared" si="19"/>
        <v>0</v>
      </c>
      <c r="Y99" s="12"/>
      <c r="Z99" s="12"/>
      <c r="AA99" s="10"/>
      <c r="AB99" s="10"/>
      <c r="AC99" s="10"/>
      <c r="AD99" s="10"/>
      <c r="AE99" s="10"/>
      <c r="BN99" s="105"/>
      <c r="BO99" s="105"/>
      <c r="BP99" s="105"/>
      <c r="BQ99" s="105"/>
      <c r="BR99" s="105"/>
      <c r="BS99" s="105"/>
      <c r="BT99" s="105"/>
      <c r="BU99" s="105"/>
      <c r="BV99" s="105"/>
      <c r="BW99" s="105"/>
      <c r="BX99" s="105"/>
      <c r="BY99" s="105"/>
      <c r="BZ99" s="105"/>
    </row>
    <row r="100" spans="1:78" x14ac:dyDescent="0.25">
      <c r="A100" s="771"/>
      <c r="B100" s="442"/>
      <c r="C100" s="772"/>
      <c r="D100" s="828"/>
      <c r="E100" s="445"/>
      <c r="F100" s="353"/>
      <c r="G100" s="829"/>
      <c r="H100" s="272"/>
      <c r="I100" s="272"/>
      <c r="J100" s="272"/>
      <c r="K100" s="272"/>
      <c r="L100" s="830"/>
      <c r="M100" s="826" t="s">
        <v>510</v>
      </c>
      <c r="N100" s="758"/>
      <c r="O100" s="775"/>
      <c r="P100" s="10"/>
      <c r="Q100" s="725">
        <f t="shared" si="22"/>
        <v>0</v>
      </c>
      <c r="R100" s="729">
        <f t="shared" si="23"/>
        <v>0</v>
      </c>
      <c r="S100" s="760">
        <f t="shared" si="24"/>
        <v>0</v>
      </c>
      <c r="T100" s="763">
        <f t="shared" si="17"/>
        <v>0</v>
      </c>
      <c r="U100" s="762">
        <f t="shared" si="18"/>
        <v>0</v>
      </c>
      <c r="V100" s="732">
        <f t="shared" si="20"/>
        <v>0</v>
      </c>
      <c r="W100" s="730">
        <f t="shared" si="21"/>
        <v>0</v>
      </c>
      <c r="X100" s="731">
        <f t="shared" si="19"/>
        <v>0</v>
      </c>
      <c r="Y100" s="12"/>
      <c r="Z100" s="12"/>
      <c r="AA100" s="10"/>
      <c r="AB100" s="10"/>
      <c r="AC100" s="10"/>
      <c r="AD100" s="10"/>
      <c r="AE100" s="10"/>
      <c r="BN100" s="105"/>
      <c r="BO100" s="105"/>
      <c r="BP100" s="105"/>
      <c r="BQ100" s="105"/>
      <c r="BR100" s="105"/>
      <c r="BS100" s="105"/>
      <c r="BT100" s="105"/>
      <c r="BU100" s="105"/>
      <c r="BV100" s="105"/>
      <c r="BW100" s="105"/>
      <c r="BX100" s="105"/>
      <c r="BY100" s="105"/>
      <c r="BZ100" s="105"/>
    </row>
    <row r="101" spans="1:78" x14ac:dyDescent="0.25">
      <c r="A101" s="771"/>
      <c r="B101" s="442"/>
      <c r="C101" s="772"/>
      <c r="D101" s="828"/>
      <c r="E101" s="445"/>
      <c r="F101" s="353"/>
      <c r="G101" s="829"/>
      <c r="H101" s="272"/>
      <c r="I101" s="272"/>
      <c r="J101" s="272"/>
      <c r="K101" s="272"/>
      <c r="L101" s="830"/>
      <c r="M101" s="826" t="s">
        <v>510</v>
      </c>
      <c r="N101" s="758"/>
      <c r="O101" s="775"/>
      <c r="P101" s="10"/>
      <c r="Q101" s="725">
        <f t="shared" si="22"/>
        <v>0</v>
      </c>
      <c r="R101" s="729">
        <f t="shared" si="23"/>
        <v>0</v>
      </c>
      <c r="S101" s="760">
        <f t="shared" si="24"/>
        <v>0</v>
      </c>
      <c r="T101" s="763">
        <f t="shared" si="17"/>
        <v>0</v>
      </c>
      <c r="U101" s="762">
        <f t="shared" si="18"/>
        <v>0</v>
      </c>
      <c r="V101" s="732">
        <f t="shared" si="20"/>
        <v>0</v>
      </c>
      <c r="W101" s="730">
        <f t="shared" si="21"/>
        <v>0</v>
      </c>
      <c r="X101" s="731">
        <f t="shared" si="19"/>
        <v>0</v>
      </c>
      <c r="Y101" s="12"/>
      <c r="Z101" s="12"/>
      <c r="AA101" s="10"/>
      <c r="AB101" s="10"/>
      <c r="AC101" s="10"/>
      <c r="AD101" s="10"/>
      <c r="AE101" s="10"/>
      <c r="BN101" s="105"/>
      <c r="BO101" s="105"/>
      <c r="BP101" s="105"/>
      <c r="BQ101" s="105"/>
      <c r="BR101" s="105"/>
      <c r="BS101" s="105"/>
      <c r="BT101" s="105"/>
      <c r="BU101" s="105"/>
      <c r="BV101" s="105"/>
      <c r="BW101" s="105"/>
      <c r="BX101" s="105"/>
      <c r="BY101" s="105"/>
      <c r="BZ101" s="105"/>
    </row>
    <row r="102" spans="1:78" x14ac:dyDescent="0.25">
      <c r="A102" s="771"/>
      <c r="B102" s="442"/>
      <c r="C102" s="772"/>
      <c r="D102" s="828"/>
      <c r="E102" s="445"/>
      <c r="F102" s="353"/>
      <c r="G102" s="829"/>
      <c r="H102" s="272"/>
      <c r="I102" s="272"/>
      <c r="J102" s="272"/>
      <c r="K102" s="272"/>
      <c r="L102" s="830"/>
      <c r="M102" s="826" t="s">
        <v>510</v>
      </c>
      <c r="N102" s="758"/>
      <c r="O102" s="775"/>
      <c r="P102" s="10"/>
      <c r="Q102" s="725">
        <f t="shared" si="22"/>
        <v>0</v>
      </c>
      <c r="R102" s="729">
        <f t="shared" si="23"/>
        <v>0</v>
      </c>
      <c r="S102" s="760">
        <f t="shared" si="24"/>
        <v>0</v>
      </c>
      <c r="T102" s="763">
        <f t="shared" si="17"/>
        <v>0</v>
      </c>
      <c r="U102" s="762">
        <f t="shared" si="18"/>
        <v>0</v>
      </c>
      <c r="V102" s="732">
        <f t="shared" si="20"/>
        <v>0</v>
      </c>
      <c r="W102" s="730">
        <f t="shared" si="21"/>
        <v>0</v>
      </c>
      <c r="X102" s="731">
        <f t="shared" si="19"/>
        <v>0</v>
      </c>
      <c r="Y102" s="12"/>
      <c r="Z102" s="12"/>
      <c r="AA102" s="10"/>
      <c r="AB102" s="10"/>
      <c r="AC102" s="10"/>
      <c r="AD102" s="10"/>
      <c r="AE102" s="10"/>
      <c r="BN102" s="105"/>
      <c r="BO102" s="105"/>
      <c r="BP102" s="105"/>
      <c r="BQ102" s="105"/>
      <c r="BR102" s="105"/>
      <c r="BS102" s="105"/>
      <c r="BT102" s="105"/>
      <c r="BU102" s="105"/>
      <c r="BV102" s="105"/>
      <c r="BW102" s="105"/>
      <c r="BX102" s="105"/>
      <c r="BY102" s="105"/>
      <c r="BZ102" s="105"/>
    </row>
    <row r="103" spans="1:78" x14ac:dyDescent="0.25">
      <c r="A103" s="771"/>
      <c r="B103" s="442"/>
      <c r="C103" s="772"/>
      <c r="D103" s="828"/>
      <c r="E103" s="445"/>
      <c r="F103" s="353"/>
      <c r="G103" s="829"/>
      <c r="H103" s="272"/>
      <c r="I103" s="272"/>
      <c r="J103" s="272"/>
      <c r="K103" s="272"/>
      <c r="L103" s="830"/>
      <c r="M103" s="826" t="s">
        <v>510</v>
      </c>
      <c r="N103" s="758"/>
      <c r="O103" s="775"/>
      <c r="P103" s="10"/>
      <c r="Q103" s="725">
        <f t="shared" si="22"/>
        <v>0</v>
      </c>
      <c r="R103" s="729">
        <f t="shared" si="23"/>
        <v>0</v>
      </c>
      <c r="S103" s="760">
        <f t="shared" si="24"/>
        <v>0</v>
      </c>
      <c r="T103" s="763">
        <f t="shared" si="17"/>
        <v>0</v>
      </c>
      <c r="U103" s="762">
        <f t="shared" si="18"/>
        <v>0</v>
      </c>
      <c r="V103" s="732">
        <f t="shared" si="20"/>
        <v>0</v>
      </c>
      <c r="W103" s="730">
        <f t="shared" si="21"/>
        <v>0</v>
      </c>
      <c r="X103" s="731">
        <f t="shared" si="19"/>
        <v>0</v>
      </c>
      <c r="Y103" s="12"/>
      <c r="Z103" s="12"/>
      <c r="AA103" s="10"/>
      <c r="AB103" s="10"/>
      <c r="AC103" s="10"/>
      <c r="AD103" s="10"/>
      <c r="AE103" s="10"/>
      <c r="BN103" s="105"/>
      <c r="BO103" s="105"/>
      <c r="BP103" s="105"/>
      <c r="BQ103" s="105"/>
      <c r="BR103" s="105"/>
      <c r="BS103" s="105"/>
      <c r="BT103" s="105"/>
      <c r="BU103" s="105"/>
      <c r="BV103" s="105"/>
      <c r="BW103" s="105"/>
      <c r="BX103" s="105"/>
      <c r="BY103" s="105"/>
      <c r="BZ103" s="105"/>
    </row>
    <row r="104" spans="1:78" x14ac:dyDescent="0.25">
      <c r="A104" s="771"/>
      <c r="B104" s="442"/>
      <c r="C104" s="772"/>
      <c r="D104" s="828"/>
      <c r="E104" s="445"/>
      <c r="F104" s="353"/>
      <c r="G104" s="829"/>
      <c r="H104" s="272"/>
      <c r="I104" s="272"/>
      <c r="J104" s="272"/>
      <c r="K104" s="272"/>
      <c r="L104" s="830"/>
      <c r="M104" s="826" t="s">
        <v>510</v>
      </c>
      <c r="N104" s="758"/>
      <c r="O104" s="775"/>
      <c r="P104" s="10"/>
      <c r="Q104" s="725">
        <f t="shared" si="22"/>
        <v>0</v>
      </c>
      <c r="R104" s="729">
        <f t="shared" si="23"/>
        <v>0</v>
      </c>
      <c r="S104" s="760">
        <f t="shared" si="24"/>
        <v>0</v>
      </c>
      <c r="T104" s="763">
        <f t="shared" si="17"/>
        <v>0</v>
      </c>
      <c r="U104" s="762">
        <f t="shared" si="18"/>
        <v>0</v>
      </c>
      <c r="V104" s="732">
        <f t="shared" si="20"/>
        <v>0</v>
      </c>
      <c r="W104" s="730">
        <f t="shared" si="21"/>
        <v>0</v>
      </c>
      <c r="X104" s="731">
        <f t="shared" si="19"/>
        <v>0</v>
      </c>
      <c r="Y104" s="12"/>
      <c r="Z104" s="12"/>
      <c r="AA104" s="10"/>
      <c r="AB104" s="10"/>
      <c r="AC104" s="10"/>
      <c r="AD104" s="10"/>
      <c r="AE104" s="10"/>
      <c r="BN104" s="105"/>
      <c r="BO104" s="105"/>
      <c r="BP104" s="105"/>
      <c r="BQ104" s="105"/>
      <c r="BR104" s="105"/>
      <c r="BS104" s="105"/>
      <c r="BT104" s="105"/>
      <c r="BU104" s="105"/>
      <c r="BV104" s="105"/>
      <c r="BW104" s="105"/>
      <c r="BX104" s="105"/>
      <c r="BY104" s="105"/>
      <c r="BZ104" s="105"/>
    </row>
    <row r="105" spans="1:78" x14ac:dyDescent="0.25">
      <c r="A105" s="771"/>
      <c r="B105" s="442"/>
      <c r="C105" s="772"/>
      <c r="D105" s="828"/>
      <c r="E105" s="445"/>
      <c r="F105" s="353"/>
      <c r="G105" s="829"/>
      <c r="H105" s="272"/>
      <c r="I105" s="272"/>
      <c r="J105" s="272"/>
      <c r="K105" s="272"/>
      <c r="L105" s="830"/>
      <c r="M105" s="826" t="s">
        <v>510</v>
      </c>
      <c r="N105" s="758"/>
      <c r="O105" s="775"/>
      <c r="P105" s="10"/>
      <c r="Q105" s="725">
        <f t="shared" si="22"/>
        <v>0</v>
      </c>
      <c r="R105" s="729">
        <f t="shared" si="23"/>
        <v>0</v>
      </c>
      <c r="S105" s="760">
        <f t="shared" si="24"/>
        <v>0</v>
      </c>
      <c r="T105" s="763">
        <f t="shared" si="17"/>
        <v>0</v>
      </c>
      <c r="U105" s="762">
        <f t="shared" si="18"/>
        <v>0</v>
      </c>
      <c r="V105" s="732">
        <f t="shared" si="20"/>
        <v>0</v>
      </c>
      <c r="W105" s="730">
        <f t="shared" si="21"/>
        <v>0</v>
      </c>
      <c r="X105" s="731">
        <f t="shared" si="19"/>
        <v>0</v>
      </c>
      <c r="Y105" s="12"/>
      <c r="Z105" s="12"/>
      <c r="AA105" s="10"/>
      <c r="AB105" s="10"/>
      <c r="AC105" s="10"/>
      <c r="AD105" s="10"/>
      <c r="AE105" s="10"/>
      <c r="BN105" s="105"/>
      <c r="BO105" s="105"/>
      <c r="BP105" s="105"/>
      <c r="BQ105" s="105"/>
      <c r="BR105" s="105"/>
      <c r="BS105" s="105"/>
      <c r="BT105" s="105"/>
      <c r="BU105" s="105"/>
      <c r="BV105" s="105"/>
      <c r="BW105" s="105"/>
      <c r="BX105" s="105"/>
      <c r="BY105" s="105"/>
      <c r="BZ105" s="105"/>
    </row>
    <row r="106" spans="1:78" x14ac:dyDescent="0.25">
      <c r="A106" s="771"/>
      <c r="B106" s="442"/>
      <c r="C106" s="772"/>
      <c r="D106" s="828"/>
      <c r="E106" s="445"/>
      <c r="F106" s="353"/>
      <c r="G106" s="829"/>
      <c r="H106" s="272"/>
      <c r="I106" s="272"/>
      <c r="J106" s="272"/>
      <c r="K106" s="272"/>
      <c r="L106" s="830"/>
      <c r="M106" s="826" t="s">
        <v>510</v>
      </c>
      <c r="N106" s="758"/>
      <c r="O106" s="775"/>
      <c r="P106" s="10"/>
      <c r="Q106" s="725">
        <f t="shared" si="22"/>
        <v>0</v>
      </c>
      <c r="R106" s="729">
        <f t="shared" si="23"/>
        <v>0</v>
      </c>
      <c r="S106" s="760">
        <f t="shared" si="24"/>
        <v>0</v>
      </c>
      <c r="T106" s="763">
        <f t="shared" si="17"/>
        <v>0</v>
      </c>
      <c r="U106" s="762">
        <f t="shared" si="18"/>
        <v>0</v>
      </c>
      <c r="V106" s="732">
        <f t="shared" si="20"/>
        <v>0</v>
      </c>
      <c r="W106" s="730">
        <f t="shared" si="21"/>
        <v>0</v>
      </c>
      <c r="X106" s="731">
        <f t="shared" si="19"/>
        <v>0</v>
      </c>
      <c r="Y106" s="12"/>
      <c r="Z106" s="12"/>
      <c r="AA106" s="10"/>
      <c r="AB106" s="10"/>
      <c r="AC106" s="10"/>
      <c r="AD106" s="10"/>
      <c r="AE106" s="10"/>
      <c r="BN106" s="105"/>
      <c r="BO106" s="105"/>
      <c r="BP106" s="105"/>
      <c r="BQ106" s="105"/>
      <c r="BR106" s="105"/>
      <c r="BS106" s="105"/>
      <c r="BT106" s="105"/>
      <c r="BU106" s="105"/>
      <c r="BV106" s="105"/>
      <c r="BW106" s="105"/>
      <c r="BX106" s="105"/>
      <c r="BY106" s="105"/>
      <c r="BZ106" s="105"/>
    </row>
    <row r="107" spans="1:78" x14ac:dyDescent="0.25">
      <c r="A107" s="771"/>
      <c r="B107" s="442"/>
      <c r="C107" s="772"/>
      <c r="D107" s="828"/>
      <c r="E107" s="445"/>
      <c r="F107" s="353"/>
      <c r="G107" s="829"/>
      <c r="H107" s="272"/>
      <c r="I107" s="272"/>
      <c r="J107" s="272"/>
      <c r="K107" s="272"/>
      <c r="L107" s="830"/>
      <c r="M107" s="826" t="s">
        <v>510</v>
      </c>
      <c r="N107" s="758"/>
      <c r="O107" s="775"/>
      <c r="P107" s="10"/>
      <c r="Q107" s="725">
        <f t="shared" si="22"/>
        <v>0</v>
      </c>
      <c r="R107" s="729">
        <f t="shared" si="23"/>
        <v>0</v>
      </c>
      <c r="S107" s="760">
        <f t="shared" si="24"/>
        <v>0</v>
      </c>
      <c r="T107" s="763">
        <f t="shared" si="17"/>
        <v>0</v>
      </c>
      <c r="U107" s="762">
        <f t="shared" si="18"/>
        <v>0</v>
      </c>
      <c r="V107" s="732">
        <f t="shared" si="20"/>
        <v>0</v>
      </c>
      <c r="W107" s="730">
        <f t="shared" si="21"/>
        <v>0</v>
      </c>
      <c r="X107" s="731">
        <f t="shared" si="19"/>
        <v>0</v>
      </c>
      <c r="Y107" s="12"/>
      <c r="Z107" s="12"/>
      <c r="AA107" s="10"/>
      <c r="AB107" s="10"/>
      <c r="AC107" s="10"/>
      <c r="AD107" s="10"/>
      <c r="AE107" s="10"/>
      <c r="BN107" s="105"/>
      <c r="BO107" s="105"/>
      <c r="BP107" s="105"/>
      <c r="BQ107" s="105"/>
      <c r="BR107" s="105"/>
      <c r="BS107" s="105"/>
      <c r="BT107" s="105"/>
      <c r="BU107" s="105"/>
      <c r="BV107" s="105"/>
      <c r="BW107" s="105"/>
      <c r="BX107" s="105"/>
      <c r="BY107" s="105"/>
      <c r="BZ107" s="105"/>
    </row>
    <row r="108" spans="1:78" x14ac:dyDescent="0.25">
      <c r="A108" s="771"/>
      <c r="B108" s="442"/>
      <c r="C108" s="772"/>
      <c r="D108" s="828"/>
      <c r="E108" s="445"/>
      <c r="F108" s="353"/>
      <c r="G108" s="829"/>
      <c r="H108" s="272"/>
      <c r="I108" s="272"/>
      <c r="J108" s="272"/>
      <c r="K108" s="272"/>
      <c r="L108" s="830"/>
      <c r="M108" s="826" t="s">
        <v>510</v>
      </c>
      <c r="N108" s="758"/>
      <c r="O108" s="775"/>
      <c r="P108" s="10"/>
      <c r="Q108" s="725">
        <f t="shared" si="22"/>
        <v>0</v>
      </c>
      <c r="R108" s="729">
        <f t="shared" si="23"/>
        <v>0</v>
      </c>
      <c r="S108" s="760">
        <f t="shared" si="24"/>
        <v>0</v>
      </c>
      <c r="T108" s="763">
        <f t="shared" si="17"/>
        <v>0</v>
      </c>
      <c r="U108" s="762">
        <f t="shared" si="18"/>
        <v>0</v>
      </c>
      <c r="V108" s="732">
        <f t="shared" si="20"/>
        <v>0</v>
      </c>
      <c r="W108" s="730">
        <f t="shared" si="21"/>
        <v>0</v>
      </c>
      <c r="X108" s="731">
        <f t="shared" si="19"/>
        <v>0</v>
      </c>
      <c r="Y108" s="12"/>
      <c r="Z108" s="12"/>
      <c r="AA108" s="10"/>
      <c r="AB108" s="10"/>
      <c r="AC108" s="10"/>
      <c r="AD108" s="10"/>
      <c r="AE108" s="10"/>
      <c r="BN108" s="105"/>
      <c r="BO108" s="105"/>
      <c r="BP108" s="105"/>
      <c r="BQ108" s="105"/>
      <c r="BR108" s="105"/>
      <c r="BS108" s="105"/>
      <c r="BT108" s="105"/>
      <c r="BU108" s="105"/>
      <c r="BV108" s="105"/>
      <c r="BW108" s="105"/>
      <c r="BX108" s="105"/>
      <c r="BY108" s="105"/>
      <c r="BZ108" s="105"/>
    </row>
    <row r="109" spans="1:78" x14ac:dyDescent="0.25">
      <c r="A109" s="771"/>
      <c r="B109" s="442"/>
      <c r="C109" s="772"/>
      <c r="D109" s="828"/>
      <c r="E109" s="445"/>
      <c r="F109" s="353"/>
      <c r="G109" s="829"/>
      <c r="H109" s="272"/>
      <c r="I109" s="272"/>
      <c r="J109" s="272"/>
      <c r="K109" s="272"/>
      <c r="L109" s="830"/>
      <c r="M109" s="826" t="s">
        <v>510</v>
      </c>
      <c r="N109" s="758"/>
      <c r="O109" s="775"/>
      <c r="P109" s="10"/>
      <c r="Q109" s="725">
        <f t="shared" si="22"/>
        <v>0</v>
      </c>
      <c r="R109" s="729">
        <f t="shared" si="23"/>
        <v>0</v>
      </c>
      <c r="S109" s="760">
        <f t="shared" si="24"/>
        <v>0</v>
      </c>
      <c r="T109" s="763">
        <f t="shared" si="17"/>
        <v>0</v>
      </c>
      <c r="U109" s="762">
        <f t="shared" si="18"/>
        <v>0</v>
      </c>
      <c r="V109" s="732">
        <f t="shared" si="20"/>
        <v>0</v>
      </c>
      <c r="W109" s="730">
        <f t="shared" si="21"/>
        <v>0</v>
      </c>
      <c r="X109" s="731">
        <f t="shared" si="19"/>
        <v>0</v>
      </c>
      <c r="Y109" s="12"/>
      <c r="Z109" s="12"/>
      <c r="AA109" s="10"/>
      <c r="AB109" s="10"/>
      <c r="AC109" s="10"/>
      <c r="AD109" s="10"/>
      <c r="AE109" s="10"/>
      <c r="BN109" s="105"/>
      <c r="BO109" s="105"/>
      <c r="BP109" s="105"/>
      <c r="BQ109" s="105"/>
      <c r="BR109" s="105"/>
      <c r="BS109" s="105"/>
      <c r="BT109" s="105"/>
      <c r="BU109" s="105"/>
      <c r="BV109" s="105"/>
      <c r="BW109" s="105"/>
      <c r="BX109" s="105"/>
      <c r="BY109" s="105"/>
      <c r="BZ109" s="105"/>
    </row>
    <row r="110" spans="1:78" ht="18.75" customHeight="1" x14ac:dyDescent="0.25">
      <c r="A110" s="771"/>
      <c r="B110" s="442"/>
      <c r="C110" s="772"/>
      <c r="D110" s="828"/>
      <c r="E110" s="445"/>
      <c r="F110" s="353"/>
      <c r="G110" s="829"/>
      <c r="H110" s="272"/>
      <c r="I110" s="272"/>
      <c r="J110" s="272"/>
      <c r="K110" s="272"/>
      <c r="L110" s="830"/>
      <c r="M110" s="826" t="s">
        <v>510</v>
      </c>
      <c r="N110" s="758"/>
      <c r="O110" s="775"/>
      <c r="P110" s="10"/>
      <c r="Q110" s="725">
        <f t="shared" si="22"/>
        <v>0</v>
      </c>
      <c r="R110" s="729">
        <f t="shared" si="23"/>
        <v>0</v>
      </c>
      <c r="S110" s="760">
        <f t="shared" si="24"/>
        <v>0</v>
      </c>
      <c r="T110" s="763">
        <f t="shared" si="17"/>
        <v>0</v>
      </c>
      <c r="U110" s="762">
        <f t="shared" si="18"/>
        <v>0</v>
      </c>
      <c r="V110" s="732">
        <f t="shared" si="20"/>
        <v>0</v>
      </c>
      <c r="W110" s="730">
        <f t="shared" si="21"/>
        <v>0</v>
      </c>
      <c r="X110" s="731">
        <f t="shared" si="19"/>
        <v>0</v>
      </c>
      <c r="Y110" s="12"/>
      <c r="Z110" s="12"/>
      <c r="AA110" s="10"/>
      <c r="AB110" s="10"/>
      <c r="AC110" s="10"/>
      <c r="AD110" s="10"/>
      <c r="AE110" s="10"/>
      <c r="BN110" s="105"/>
      <c r="BO110" s="105"/>
      <c r="BP110" s="105"/>
      <c r="BQ110" s="105"/>
      <c r="BR110" s="105"/>
      <c r="BS110" s="105"/>
      <c r="BT110" s="105"/>
      <c r="BU110" s="105"/>
      <c r="BV110" s="105"/>
      <c r="BW110" s="105"/>
      <c r="BX110" s="105"/>
      <c r="BY110" s="105"/>
      <c r="BZ110" s="105"/>
    </row>
    <row r="111" spans="1:78" ht="18.75" customHeight="1" x14ac:dyDescent="0.25">
      <c r="A111" s="771"/>
      <c r="B111" s="442"/>
      <c r="C111" s="772"/>
      <c r="D111" s="828"/>
      <c r="E111" s="445"/>
      <c r="F111" s="353"/>
      <c r="G111" s="829"/>
      <c r="H111" s="272"/>
      <c r="I111" s="272"/>
      <c r="J111" s="272"/>
      <c r="K111" s="272"/>
      <c r="L111" s="830"/>
      <c r="M111" s="826" t="s">
        <v>510</v>
      </c>
      <c r="N111" s="758"/>
      <c r="O111" s="775"/>
      <c r="P111" s="10"/>
      <c r="Q111" s="725">
        <f t="shared" si="22"/>
        <v>0</v>
      </c>
      <c r="R111" s="729">
        <f t="shared" si="23"/>
        <v>0</v>
      </c>
      <c r="S111" s="760">
        <f t="shared" si="24"/>
        <v>0</v>
      </c>
      <c r="T111" s="763">
        <f t="shared" si="17"/>
        <v>0</v>
      </c>
      <c r="U111" s="762">
        <f t="shared" si="18"/>
        <v>0</v>
      </c>
      <c r="V111" s="732">
        <f t="shared" si="20"/>
        <v>0</v>
      </c>
      <c r="W111" s="730">
        <f t="shared" si="21"/>
        <v>0</v>
      </c>
      <c r="X111" s="731">
        <f t="shared" si="19"/>
        <v>0</v>
      </c>
      <c r="Y111" s="12"/>
      <c r="Z111" s="12"/>
      <c r="AA111" s="10"/>
      <c r="AB111" s="10"/>
      <c r="AC111" s="10"/>
      <c r="AD111" s="10"/>
      <c r="AE111" s="10"/>
      <c r="BN111" s="105"/>
      <c r="BO111" s="105"/>
      <c r="BP111" s="105"/>
      <c r="BQ111" s="105"/>
      <c r="BR111" s="105"/>
      <c r="BS111" s="105"/>
      <c r="BT111" s="105"/>
      <c r="BU111" s="105"/>
      <c r="BV111" s="105"/>
      <c r="BW111" s="105"/>
      <c r="BX111" s="105"/>
      <c r="BY111" s="105"/>
      <c r="BZ111" s="105"/>
    </row>
    <row r="112" spans="1:78" ht="18.75" customHeight="1" x14ac:dyDescent="0.25">
      <c r="A112" s="771"/>
      <c r="B112" s="442"/>
      <c r="C112" s="772"/>
      <c r="D112" s="831"/>
      <c r="E112" s="777"/>
      <c r="F112" s="832"/>
      <c r="G112" s="833"/>
      <c r="H112" s="834"/>
      <c r="I112" s="834"/>
      <c r="J112" s="834"/>
      <c r="K112" s="834"/>
      <c r="L112" s="835"/>
      <c r="M112" s="826" t="s">
        <v>510</v>
      </c>
      <c r="N112" s="780"/>
      <c r="O112" s="781"/>
      <c r="P112" s="10"/>
      <c r="Q112" s="725">
        <f t="shared" si="22"/>
        <v>0</v>
      </c>
      <c r="R112" s="729">
        <f t="shared" si="23"/>
        <v>0</v>
      </c>
      <c r="S112" s="760">
        <f t="shared" si="24"/>
        <v>0</v>
      </c>
      <c r="T112" s="763">
        <f t="shared" si="17"/>
        <v>0</v>
      </c>
      <c r="U112" s="762">
        <f t="shared" si="18"/>
        <v>0</v>
      </c>
      <c r="V112" s="732">
        <f t="shared" si="20"/>
        <v>0</v>
      </c>
      <c r="W112" s="730">
        <f t="shared" si="21"/>
        <v>0</v>
      </c>
      <c r="X112" s="731">
        <f t="shared" si="19"/>
        <v>0</v>
      </c>
      <c r="Y112" s="12"/>
      <c r="Z112" s="12"/>
      <c r="AA112" s="10"/>
      <c r="AB112" s="10"/>
      <c r="AC112" s="10"/>
      <c r="AD112" s="10"/>
      <c r="AE112" s="10"/>
      <c r="BN112" s="105"/>
      <c r="BO112" s="105"/>
      <c r="BP112" s="105"/>
      <c r="BQ112" s="105"/>
      <c r="BR112" s="105"/>
      <c r="BS112" s="105"/>
      <c r="BT112" s="105"/>
      <c r="BU112" s="105"/>
      <c r="BV112" s="105"/>
      <c r="BW112" s="105"/>
      <c r="BX112" s="105"/>
      <c r="BY112" s="105"/>
      <c r="BZ112" s="105"/>
    </row>
    <row r="113" spans="1:78" ht="15.75" customHeight="1" thickBot="1" x14ac:dyDescent="0.3">
      <c r="A113" s="836"/>
      <c r="B113" s="785"/>
      <c r="C113" s="287"/>
      <c r="D113" s="837"/>
      <c r="E113" s="788"/>
      <c r="F113" s="838"/>
      <c r="G113" s="839"/>
      <c r="H113" s="840"/>
      <c r="I113" s="840"/>
      <c r="J113" s="840"/>
      <c r="K113" s="840"/>
      <c r="L113" s="841"/>
      <c r="M113" s="842" t="s">
        <v>510</v>
      </c>
      <c r="N113" s="843"/>
      <c r="O113" s="844"/>
      <c r="P113" s="10"/>
      <c r="Q113" s="725">
        <f t="shared" si="22"/>
        <v>0</v>
      </c>
      <c r="R113" s="729">
        <f t="shared" si="23"/>
        <v>0</v>
      </c>
      <c r="S113" s="760">
        <f t="shared" si="24"/>
        <v>0</v>
      </c>
      <c r="T113" s="763">
        <f t="shared" si="17"/>
        <v>0</v>
      </c>
      <c r="U113" s="762">
        <f t="shared" si="18"/>
        <v>0</v>
      </c>
      <c r="V113" s="732">
        <f t="shared" si="20"/>
        <v>0</v>
      </c>
      <c r="W113" s="730">
        <f t="shared" si="21"/>
        <v>0</v>
      </c>
      <c r="X113" s="731">
        <f t="shared" si="19"/>
        <v>0</v>
      </c>
      <c r="Y113" s="12"/>
      <c r="Z113" s="12"/>
      <c r="AA113" s="10"/>
      <c r="AB113" s="10"/>
      <c r="AC113" s="10"/>
      <c r="AD113" s="10"/>
      <c r="AE113" s="10"/>
      <c r="BN113" s="105"/>
      <c r="BO113" s="105"/>
      <c r="BP113" s="105"/>
      <c r="BQ113" s="105"/>
      <c r="BR113" s="105"/>
      <c r="BS113" s="105"/>
      <c r="BT113" s="105"/>
      <c r="BU113" s="105"/>
      <c r="BV113" s="105"/>
      <c r="BW113" s="105"/>
      <c r="BX113" s="105"/>
      <c r="BY113" s="105"/>
      <c r="BZ113" s="105"/>
    </row>
    <row r="114" spans="1:78" ht="17.25" thickBot="1" x14ac:dyDescent="0.3">
      <c r="A114" s="447"/>
      <c r="B114" s="447"/>
      <c r="C114" s="800"/>
      <c r="D114" s="800"/>
      <c r="E114" s="447"/>
      <c r="F114" s="462"/>
      <c r="G114" s="802"/>
      <c r="H114" s="462"/>
      <c r="I114" s="462"/>
      <c r="J114" s="462"/>
      <c r="K114" s="447"/>
      <c r="L114" s="447"/>
      <c r="M114" s="447"/>
      <c r="N114" s="845"/>
      <c r="O114" s="845"/>
      <c r="P114" s="846" t="s">
        <v>85</v>
      </c>
      <c r="Q114" s="541">
        <f t="shared" ref="Q114:X114" si="25">SUM(Q93:Q113)</f>
        <v>0</v>
      </c>
      <c r="R114" s="541">
        <f t="shared" si="25"/>
        <v>0</v>
      </c>
      <c r="S114" s="541">
        <f t="shared" si="25"/>
        <v>0</v>
      </c>
      <c r="T114" s="541">
        <f t="shared" si="25"/>
        <v>0</v>
      </c>
      <c r="U114" s="541">
        <f t="shared" si="25"/>
        <v>0</v>
      </c>
      <c r="V114" s="541">
        <f t="shared" si="25"/>
        <v>0</v>
      </c>
      <c r="W114" s="541">
        <f t="shared" si="25"/>
        <v>0</v>
      </c>
      <c r="X114" s="541">
        <f t="shared" si="25"/>
        <v>0</v>
      </c>
      <c r="Y114" s="12"/>
      <c r="Z114" s="12"/>
      <c r="AA114" s="10"/>
      <c r="AB114" s="10"/>
      <c r="AC114" s="10"/>
      <c r="AD114" s="10"/>
      <c r="AE114" s="10"/>
      <c r="BN114" s="105"/>
      <c r="BO114" s="105"/>
      <c r="BP114" s="105"/>
      <c r="BQ114" s="105"/>
      <c r="BR114" s="105"/>
      <c r="BS114" s="105"/>
      <c r="BT114" s="105"/>
      <c r="BU114" s="105"/>
      <c r="BV114" s="105"/>
      <c r="BW114" s="105"/>
      <c r="BX114" s="105"/>
      <c r="BY114" s="105"/>
      <c r="BZ114" s="105"/>
    </row>
    <row r="115" spans="1:78" x14ac:dyDescent="0.25">
      <c r="A115" s="447"/>
      <c r="B115" s="447"/>
      <c r="C115" s="447"/>
      <c r="D115" s="447"/>
      <c r="E115" s="447"/>
      <c r="F115" s="447"/>
      <c r="G115" s="447"/>
      <c r="H115" s="447"/>
      <c r="I115" s="447"/>
      <c r="J115" s="447"/>
      <c r="K115" s="447"/>
      <c r="L115" s="447"/>
      <c r="M115" s="447"/>
      <c r="N115" s="447"/>
      <c r="O115" s="447"/>
      <c r="P115" s="12"/>
      <c r="Q115" s="739"/>
      <c r="R115" s="739"/>
      <c r="S115" s="739"/>
      <c r="T115" s="739"/>
      <c r="U115" s="739"/>
      <c r="V115" s="739"/>
      <c r="W115" s="739"/>
      <c r="X115" s="739"/>
      <c r="Y115" s="12"/>
      <c r="Z115" s="12"/>
      <c r="AA115" s="10"/>
      <c r="AB115" s="10"/>
      <c r="AC115" s="10"/>
      <c r="AD115" s="10"/>
      <c r="AE115" s="10"/>
      <c r="BN115" s="105"/>
      <c r="BO115" s="105"/>
      <c r="BP115" s="105"/>
      <c r="BQ115" s="105"/>
      <c r="BR115" s="105"/>
      <c r="BS115" s="105"/>
      <c r="BT115" s="105"/>
      <c r="BU115" s="105"/>
      <c r="BV115" s="105"/>
      <c r="BW115" s="105"/>
      <c r="BX115" s="105"/>
      <c r="BY115" s="105"/>
      <c r="BZ115" s="105"/>
    </row>
    <row r="116" spans="1:78" x14ac:dyDescent="0.25">
      <c r="A116" s="447"/>
      <c r="B116" s="447"/>
      <c r="C116" s="447"/>
      <c r="D116" s="447"/>
      <c r="E116" s="447"/>
      <c r="F116" s="447"/>
      <c r="G116" s="447"/>
      <c r="H116" s="447"/>
      <c r="I116" s="447"/>
      <c r="J116" s="447"/>
      <c r="K116" s="447"/>
      <c r="L116" s="447"/>
      <c r="M116" s="447"/>
      <c r="N116" s="447"/>
      <c r="O116" s="447"/>
      <c r="P116" s="12"/>
      <c r="Q116" s="739"/>
      <c r="R116" s="739"/>
      <c r="S116" s="739"/>
      <c r="T116" s="739"/>
      <c r="U116" s="739"/>
      <c r="V116" s="739"/>
      <c r="W116" s="739"/>
      <c r="X116" s="739"/>
      <c r="Y116" s="12"/>
      <c r="Z116" s="12"/>
      <c r="AA116" s="10"/>
      <c r="AB116" s="10"/>
      <c r="AC116" s="10"/>
      <c r="AD116" s="10"/>
      <c r="AE116" s="10"/>
      <c r="BN116" s="105"/>
      <c r="BO116" s="105"/>
      <c r="BP116" s="105"/>
      <c r="BQ116" s="105"/>
      <c r="BR116" s="105"/>
      <c r="BS116" s="105"/>
      <c r="BT116" s="105"/>
      <c r="BU116" s="105"/>
      <c r="BV116" s="105"/>
      <c r="BW116" s="105"/>
      <c r="BX116" s="105"/>
      <c r="BY116" s="105"/>
      <c r="BZ116" s="105"/>
    </row>
    <row r="117" spans="1:78" s="105" customFormat="1" ht="15" customHeight="1" thickBot="1" x14ac:dyDescent="0.3">
      <c r="A117" s="462"/>
      <c r="B117" s="462"/>
      <c r="C117" s="802"/>
      <c r="D117" s="462"/>
      <c r="E117" s="462"/>
      <c r="F117" s="462"/>
      <c r="G117" s="462"/>
      <c r="H117" s="462"/>
      <c r="I117" s="462"/>
      <c r="J117" s="462"/>
      <c r="K117" s="462"/>
      <c r="L117" s="462"/>
      <c r="M117" s="462"/>
      <c r="N117" s="462"/>
      <c r="O117" s="462"/>
      <c r="P117" s="10"/>
      <c r="Q117" s="804"/>
      <c r="R117" s="804"/>
      <c r="S117" s="804"/>
      <c r="T117" s="804"/>
      <c r="U117" s="804"/>
      <c r="V117" s="804"/>
      <c r="W117" s="804"/>
      <c r="X117" s="804"/>
      <c r="Y117" s="10"/>
      <c r="Z117" s="10"/>
      <c r="AA117" s="10"/>
      <c r="AB117" s="10"/>
      <c r="AC117" s="10"/>
      <c r="AD117" s="10"/>
      <c r="AE117" s="10"/>
    </row>
    <row r="118" spans="1:78" s="105" customFormat="1" ht="34.5" customHeight="1" thickBot="1" x14ac:dyDescent="0.3">
      <c r="A118" s="847" t="s">
        <v>513</v>
      </c>
      <c r="B118" s="462"/>
      <c r="C118" s="802"/>
      <c r="D118" s="462"/>
      <c r="E118" s="848"/>
      <c r="F118" s="462"/>
      <c r="G118" s="462"/>
      <c r="H118" s="462"/>
      <c r="I118" s="462"/>
      <c r="J118" s="462"/>
      <c r="K118" s="462"/>
      <c r="L118" s="462"/>
      <c r="M118" s="462"/>
      <c r="N118" s="462"/>
      <c r="O118" s="462"/>
      <c r="P118" s="10"/>
      <c r="Q118" s="804"/>
      <c r="R118" s="804"/>
      <c r="S118" s="804"/>
      <c r="T118" s="804"/>
      <c r="U118" s="804"/>
      <c r="V118" s="804"/>
      <c r="W118" s="804"/>
      <c r="X118" s="804"/>
      <c r="Y118" s="10"/>
      <c r="Z118" s="10"/>
      <c r="AA118" s="10"/>
      <c r="AB118" s="10"/>
      <c r="AC118" s="10"/>
      <c r="AD118" s="10"/>
      <c r="AE118" s="10"/>
    </row>
    <row r="119" spans="1:78" s="108" customFormat="1" ht="18.75" customHeight="1" thickBot="1" x14ac:dyDescent="0.3">
      <c r="A119" s="1077" t="s">
        <v>447</v>
      </c>
      <c r="B119" s="1078"/>
      <c r="C119" s="1078"/>
      <c r="D119" s="1078"/>
      <c r="E119" s="1078"/>
      <c r="F119" s="1078"/>
      <c r="G119" s="1082" t="s">
        <v>448</v>
      </c>
      <c r="H119" s="1083"/>
      <c r="I119" s="1084"/>
      <c r="J119" s="1078" t="s">
        <v>521</v>
      </c>
      <c r="K119" s="1078"/>
      <c r="L119" s="1085"/>
      <c r="M119" s="849"/>
      <c r="N119" s="849"/>
      <c r="O119" s="849"/>
      <c r="P119" s="850"/>
      <c r="Q119" s="1095" t="s">
        <v>71</v>
      </c>
      <c r="R119" s="1096"/>
      <c r="S119" s="1096"/>
      <c r="T119" s="1097"/>
      <c r="U119" s="1104" t="s">
        <v>50</v>
      </c>
      <c r="V119" s="1105"/>
      <c r="W119" s="1105"/>
      <c r="X119" s="1106"/>
      <c r="Y119" s="10"/>
      <c r="Z119" s="10"/>
      <c r="AA119" s="10"/>
      <c r="AB119" s="10"/>
      <c r="AC119" s="10"/>
      <c r="AD119" s="10"/>
      <c r="AE119" s="10"/>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row>
    <row r="120" spans="1:78" ht="95.25" customHeight="1" thickBot="1" x14ac:dyDescent="0.3">
      <c r="A120" s="807" t="s">
        <v>9</v>
      </c>
      <c r="B120" s="814" t="s">
        <v>5</v>
      </c>
      <c r="C120" s="851" t="s">
        <v>6</v>
      </c>
      <c r="D120" s="810" t="s">
        <v>528</v>
      </c>
      <c r="E120" s="811" t="s">
        <v>529</v>
      </c>
      <c r="F120" s="814" t="s">
        <v>221</v>
      </c>
      <c r="G120" s="721" t="s">
        <v>707</v>
      </c>
      <c r="H120" s="722" t="s">
        <v>705</v>
      </c>
      <c r="I120" s="723" t="s">
        <v>706</v>
      </c>
      <c r="J120" s="722" t="s">
        <v>713</v>
      </c>
      <c r="K120" s="722" t="s">
        <v>714</v>
      </c>
      <c r="L120" s="723" t="s">
        <v>715</v>
      </c>
      <c r="M120" s="852"/>
      <c r="N120" s="852"/>
      <c r="O120" s="852"/>
      <c r="P120" s="853"/>
      <c r="Q120" s="751" t="s">
        <v>707</v>
      </c>
      <c r="R120" s="752" t="s">
        <v>705</v>
      </c>
      <c r="S120" s="753" t="s">
        <v>706</v>
      </c>
      <c r="T120" s="754" t="s">
        <v>710</v>
      </c>
      <c r="U120" s="751" t="s">
        <v>707</v>
      </c>
      <c r="V120" s="752" t="s">
        <v>705</v>
      </c>
      <c r="W120" s="755" t="s">
        <v>706</v>
      </c>
      <c r="X120" s="756" t="s">
        <v>52</v>
      </c>
      <c r="Y120" s="12"/>
      <c r="Z120" s="12"/>
      <c r="AA120" s="10"/>
      <c r="AB120" s="10"/>
      <c r="AC120" s="10"/>
      <c r="AD120" s="10"/>
      <c r="AE120" s="10"/>
      <c r="BN120" s="105"/>
      <c r="BO120" s="105"/>
      <c r="BP120" s="105"/>
      <c r="BQ120" s="105"/>
      <c r="BR120" s="105"/>
      <c r="BS120" s="105"/>
      <c r="BT120" s="105"/>
      <c r="BU120" s="105"/>
      <c r="BV120" s="105"/>
      <c r="BW120" s="105"/>
      <c r="BX120" s="105"/>
      <c r="BY120" s="105"/>
      <c r="BZ120" s="105"/>
    </row>
    <row r="121" spans="1:78" ht="16.5" customHeight="1" x14ac:dyDescent="0.25">
      <c r="A121" s="764"/>
      <c r="B121" s="442"/>
      <c r="C121" s="765"/>
      <c r="D121" s="854"/>
      <c r="E121" s="855"/>
      <c r="F121" s="856"/>
      <c r="G121" s="726" t="s">
        <v>510</v>
      </c>
      <c r="H121" s="726" t="s">
        <v>510</v>
      </c>
      <c r="I121" s="726" t="s">
        <v>510</v>
      </c>
      <c r="J121" s="857"/>
      <c r="K121" s="857"/>
      <c r="L121" s="858"/>
      <c r="M121" s="447"/>
      <c r="N121" s="447"/>
      <c r="O121" s="447"/>
      <c r="P121" s="12"/>
      <c r="Q121" s="725">
        <f>E121*D121*J121*0.001</f>
        <v>0</v>
      </c>
      <c r="R121" s="729">
        <f>E121*D121*K121*0.000001</f>
        <v>0</v>
      </c>
      <c r="S121" s="760">
        <f>E121*D121*L121*0.000001</f>
        <v>0</v>
      </c>
      <c r="T121" s="730">
        <f>F121*Q121</f>
        <v>0</v>
      </c>
      <c r="U121" s="725">
        <f>Q121*1</f>
        <v>0</v>
      </c>
      <c r="V121" s="729">
        <f>R121*25</f>
        <v>0</v>
      </c>
      <c r="W121" s="730">
        <f>S121*298</f>
        <v>0</v>
      </c>
      <c r="X121" s="859">
        <f>SUM(U121:W121)</f>
        <v>0</v>
      </c>
      <c r="Y121" s="12"/>
      <c r="Z121" s="12"/>
      <c r="AA121" s="10"/>
      <c r="AB121" s="10"/>
      <c r="AC121" s="10"/>
      <c r="AD121" s="10"/>
      <c r="AE121" s="10"/>
    </row>
    <row r="122" spans="1:78" ht="16.5" customHeight="1" x14ac:dyDescent="0.25">
      <c r="A122" s="771"/>
      <c r="B122" s="442"/>
      <c r="C122" s="772"/>
      <c r="D122" s="860"/>
      <c r="E122" s="599"/>
      <c r="F122" s="860"/>
      <c r="G122" s="726" t="s">
        <v>510</v>
      </c>
      <c r="H122" s="727" t="s">
        <v>510</v>
      </c>
      <c r="I122" s="728" t="s">
        <v>510</v>
      </c>
      <c r="J122" s="758"/>
      <c r="K122" s="758"/>
      <c r="L122" s="775"/>
      <c r="M122" s="447"/>
      <c r="N122" s="447"/>
      <c r="O122" s="447"/>
      <c r="P122" s="12"/>
      <c r="Q122" s="725">
        <f>E122*D122*J122*0.001</f>
        <v>0</v>
      </c>
      <c r="R122" s="729">
        <f>E122*D122*K122*0.000001</f>
        <v>0</v>
      </c>
      <c r="S122" s="760">
        <f>E122*D122*L122*0.000001</f>
        <v>0</v>
      </c>
      <c r="T122" s="763">
        <f>F122*Q122</f>
        <v>0</v>
      </c>
      <c r="U122" s="762">
        <f>Q122*1</f>
        <v>0</v>
      </c>
      <c r="V122" s="732">
        <f>R122*25</f>
        <v>0</v>
      </c>
      <c r="W122" s="730">
        <f t="shared" ref="W122:W140" si="26">S122*298</f>
        <v>0</v>
      </c>
      <c r="X122" s="761">
        <f>SUM(U122:W122)</f>
        <v>0</v>
      </c>
      <c r="Y122" s="12"/>
      <c r="Z122" s="12"/>
      <c r="AA122" s="10"/>
      <c r="AB122" s="10"/>
      <c r="AC122" s="10"/>
      <c r="AD122" s="10"/>
      <c r="AE122" s="10"/>
    </row>
    <row r="123" spans="1:78" ht="16.5" customHeight="1" x14ac:dyDescent="0.25">
      <c r="A123" s="771"/>
      <c r="B123" s="442"/>
      <c r="C123" s="772"/>
      <c r="D123" s="860"/>
      <c r="E123" s="599"/>
      <c r="F123" s="860"/>
      <c r="G123" s="726" t="s">
        <v>510</v>
      </c>
      <c r="H123" s="727" t="s">
        <v>510</v>
      </c>
      <c r="I123" s="728" t="s">
        <v>510</v>
      </c>
      <c r="J123" s="758"/>
      <c r="K123" s="758"/>
      <c r="L123" s="775"/>
      <c r="M123" s="447"/>
      <c r="N123" s="447"/>
      <c r="O123" s="447"/>
      <c r="P123" s="12"/>
      <c r="Q123" s="725">
        <f t="shared" ref="Q123:Q139" si="27">E123*D123*J123*0.001</f>
        <v>0</v>
      </c>
      <c r="R123" s="729">
        <f>E123*D123*K123*0.000001</f>
        <v>0</v>
      </c>
      <c r="S123" s="760">
        <f>E123*D123*L123*0.000001</f>
        <v>0</v>
      </c>
      <c r="T123" s="763">
        <f t="shared" ref="T123:T139" si="28">F123*Q123</f>
        <v>0</v>
      </c>
      <c r="U123" s="762">
        <f t="shared" ref="U123:U139" si="29">Q123*1</f>
        <v>0</v>
      </c>
      <c r="V123" s="732">
        <f t="shared" ref="V123:V139" si="30">R123*25</f>
        <v>0</v>
      </c>
      <c r="W123" s="730">
        <f t="shared" si="26"/>
        <v>0</v>
      </c>
      <c r="X123" s="761">
        <f t="shared" ref="X123:X139" si="31">SUM(U123:W123)</f>
        <v>0</v>
      </c>
      <c r="Y123" s="12"/>
      <c r="Z123" s="12"/>
      <c r="AA123" s="10"/>
      <c r="AB123" s="10"/>
      <c r="AC123" s="10"/>
      <c r="AD123" s="10"/>
      <c r="AE123" s="10"/>
    </row>
    <row r="124" spans="1:78" x14ac:dyDescent="0.25">
      <c r="A124" s="771"/>
      <c r="B124" s="442"/>
      <c r="C124" s="772"/>
      <c r="D124" s="860"/>
      <c r="E124" s="599"/>
      <c r="F124" s="860"/>
      <c r="G124" s="726" t="s">
        <v>510</v>
      </c>
      <c r="H124" s="727" t="s">
        <v>510</v>
      </c>
      <c r="I124" s="728" t="s">
        <v>510</v>
      </c>
      <c r="J124" s="758"/>
      <c r="K124" s="758"/>
      <c r="L124" s="775"/>
      <c r="M124" s="447"/>
      <c r="N124" s="447"/>
      <c r="O124" s="447"/>
      <c r="P124" s="12"/>
      <c r="Q124" s="725">
        <f>E124*D124*J124*0.001</f>
        <v>0</v>
      </c>
      <c r="R124" s="729">
        <f>E124*D124*K124*0.000001</f>
        <v>0</v>
      </c>
      <c r="S124" s="760">
        <f>E124*D124*L124*0.000001</f>
        <v>0</v>
      </c>
      <c r="T124" s="763">
        <f t="shared" si="28"/>
        <v>0</v>
      </c>
      <c r="U124" s="762">
        <f t="shared" si="29"/>
        <v>0</v>
      </c>
      <c r="V124" s="732">
        <f t="shared" si="30"/>
        <v>0</v>
      </c>
      <c r="W124" s="730">
        <f t="shared" si="26"/>
        <v>0</v>
      </c>
      <c r="X124" s="761">
        <f t="shared" si="31"/>
        <v>0</v>
      </c>
      <c r="Y124" s="12"/>
      <c r="Z124" s="12"/>
      <c r="AA124" s="10"/>
      <c r="AB124" s="10"/>
      <c r="AC124" s="10"/>
      <c r="AD124" s="10"/>
      <c r="AE124" s="10"/>
    </row>
    <row r="125" spans="1:78" x14ac:dyDescent="0.25">
      <c r="A125" s="771"/>
      <c r="B125" s="442"/>
      <c r="C125" s="772"/>
      <c r="D125" s="861"/>
      <c r="E125" s="614"/>
      <c r="F125" s="861"/>
      <c r="G125" s="726" t="s">
        <v>510</v>
      </c>
      <c r="H125" s="727" t="s">
        <v>510</v>
      </c>
      <c r="I125" s="728" t="s">
        <v>510</v>
      </c>
      <c r="J125" s="780"/>
      <c r="K125" s="780"/>
      <c r="L125" s="781"/>
      <c r="M125" s="447"/>
      <c r="N125" s="447"/>
      <c r="O125" s="447"/>
      <c r="P125" s="12"/>
      <c r="Q125" s="725">
        <f t="shared" si="27"/>
        <v>0</v>
      </c>
      <c r="R125" s="729">
        <f t="shared" ref="R125:R139" si="32">E125*D125*K125*0.000001</f>
        <v>0</v>
      </c>
      <c r="S125" s="760">
        <f t="shared" ref="S125:S139" si="33">E125*D125*L125*0.000001</f>
        <v>0</v>
      </c>
      <c r="T125" s="763">
        <f t="shared" si="28"/>
        <v>0</v>
      </c>
      <c r="U125" s="762">
        <f t="shared" si="29"/>
        <v>0</v>
      </c>
      <c r="V125" s="732">
        <f t="shared" si="30"/>
        <v>0</v>
      </c>
      <c r="W125" s="730">
        <f t="shared" si="26"/>
        <v>0</v>
      </c>
      <c r="X125" s="761">
        <f t="shared" si="31"/>
        <v>0</v>
      </c>
      <c r="Y125" s="12"/>
      <c r="Z125" s="12"/>
      <c r="AA125" s="10"/>
      <c r="AB125" s="10"/>
      <c r="AC125" s="10"/>
      <c r="AD125" s="10"/>
      <c r="AE125" s="10"/>
    </row>
    <row r="126" spans="1:78" x14ac:dyDescent="0.25">
      <c r="A126" s="771"/>
      <c r="B126" s="442"/>
      <c r="C126" s="772"/>
      <c r="D126" s="861"/>
      <c r="E126" s="614"/>
      <c r="F126" s="861"/>
      <c r="G126" s="726" t="s">
        <v>510</v>
      </c>
      <c r="H126" s="727" t="s">
        <v>510</v>
      </c>
      <c r="I126" s="728" t="s">
        <v>510</v>
      </c>
      <c r="J126" s="780"/>
      <c r="K126" s="780"/>
      <c r="L126" s="781"/>
      <c r="M126" s="447"/>
      <c r="N126" s="447"/>
      <c r="O126" s="447"/>
      <c r="P126" s="12"/>
      <c r="Q126" s="725">
        <f t="shared" si="27"/>
        <v>0</v>
      </c>
      <c r="R126" s="729">
        <f t="shared" si="32"/>
        <v>0</v>
      </c>
      <c r="S126" s="760">
        <f t="shared" si="33"/>
        <v>0</v>
      </c>
      <c r="T126" s="763">
        <f t="shared" si="28"/>
        <v>0</v>
      </c>
      <c r="U126" s="762">
        <f t="shared" si="29"/>
        <v>0</v>
      </c>
      <c r="V126" s="732">
        <f t="shared" si="30"/>
        <v>0</v>
      </c>
      <c r="W126" s="730">
        <f t="shared" si="26"/>
        <v>0</v>
      </c>
      <c r="X126" s="761">
        <f t="shared" ref="X126:X136" si="34">SUM(U126:W126)</f>
        <v>0</v>
      </c>
      <c r="Y126" s="12"/>
      <c r="Z126" s="12"/>
      <c r="AA126" s="10"/>
      <c r="AB126" s="10"/>
      <c r="AC126" s="10"/>
      <c r="AD126" s="10"/>
      <c r="AE126" s="10"/>
    </row>
    <row r="127" spans="1:78" x14ac:dyDescent="0.25">
      <c r="A127" s="771"/>
      <c r="B127" s="442"/>
      <c r="C127" s="772"/>
      <c r="D127" s="861"/>
      <c r="E127" s="614"/>
      <c r="F127" s="861"/>
      <c r="G127" s="726" t="s">
        <v>510</v>
      </c>
      <c r="H127" s="727" t="s">
        <v>510</v>
      </c>
      <c r="I127" s="728" t="s">
        <v>510</v>
      </c>
      <c r="J127" s="780"/>
      <c r="K127" s="780"/>
      <c r="L127" s="781"/>
      <c r="M127" s="447"/>
      <c r="N127" s="447"/>
      <c r="O127" s="447"/>
      <c r="P127" s="12"/>
      <c r="Q127" s="725">
        <f t="shared" si="27"/>
        <v>0</v>
      </c>
      <c r="R127" s="729">
        <f t="shared" si="32"/>
        <v>0</v>
      </c>
      <c r="S127" s="760">
        <f t="shared" si="33"/>
        <v>0</v>
      </c>
      <c r="T127" s="763">
        <f t="shared" si="28"/>
        <v>0</v>
      </c>
      <c r="U127" s="762">
        <f t="shared" si="29"/>
        <v>0</v>
      </c>
      <c r="V127" s="732">
        <f t="shared" si="30"/>
        <v>0</v>
      </c>
      <c r="W127" s="730">
        <f t="shared" si="26"/>
        <v>0</v>
      </c>
      <c r="X127" s="761">
        <f t="shared" si="34"/>
        <v>0</v>
      </c>
      <c r="Y127" s="12"/>
      <c r="Z127" s="12"/>
      <c r="AA127" s="10"/>
      <c r="AB127" s="10"/>
      <c r="AC127" s="10"/>
      <c r="AD127" s="10"/>
      <c r="AE127" s="10"/>
    </row>
    <row r="128" spans="1:78" x14ac:dyDescent="0.25">
      <c r="A128" s="771"/>
      <c r="B128" s="442"/>
      <c r="C128" s="772"/>
      <c r="D128" s="861"/>
      <c r="E128" s="614"/>
      <c r="F128" s="861"/>
      <c r="G128" s="726" t="s">
        <v>510</v>
      </c>
      <c r="H128" s="727" t="s">
        <v>510</v>
      </c>
      <c r="I128" s="728" t="s">
        <v>510</v>
      </c>
      <c r="J128" s="780"/>
      <c r="K128" s="780"/>
      <c r="L128" s="781"/>
      <c r="M128" s="447"/>
      <c r="N128" s="447"/>
      <c r="O128" s="447"/>
      <c r="P128" s="12"/>
      <c r="Q128" s="725">
        <f t="shared" si="27"/>
        <v>0</v>
      </c>
      <c r="R128" s="729">
        <f t="shared" si="32"/>
        <v>0</v>
      </c>
      <c r="S128" s="760">
        <f t="shared" si="33"/>
        <v>0</v>
      </c>
      <c r="T128" s="763">
        <f t="shared" si="28"/>
        <v>0</v>
      </c>
      <c r="U128" s="762">
        <f t="shared" si="29"/>
        <v>0</v>
      </c>
      <c r="V128" s="732">
        <f t="shared" si="30"/>
        <v>0</v>
      </c>
      <c r="W128" s="730">
        <f t="shared" si="26"/>
        <v>0</v>
      </c>
      <c r="X128" s="761">
        <f t="shared" si="34"/>
        <v>0</v>
      </c>
      <c r="Y128" s="12"/>
      <c r="Z128" s="12"/>
      <c r="AA128" s="10"/>
      <c r="AB128" s="10"/>
      <c r="AC128" s="10"/>
      <c r="AD128" s="10"/>
      <c r="AE128" s="10"/>
    </row>
    <row r="129" spans="1:65" x14ac:dyDescent="0.25">
      <c r="A129" s="771"/>
      <c r="B129" s="442"/>
      <c r="C129" s="772"/>
      <c r="D129" s="861"/>
      <c r="E129" s="614"/>
      <c r="F129" s="861"/>
      <c r="G129" s="726" t="s">
        <v>510</v>
      </c>
      <c r="H129" s="727" t="s">
        <v>510</v>
      </c>
      <c r="I129" s="728" t="s">
        <v>510</v>
      </c>
      <c r="J129" s="780"/>
      <c r="K129" s="780"/>
      <c r="L129" s="781"/>
      <c r="M129" s="447"/>
      <c r="N129" s="447"/>
      <c r="O129" s="447"/>
      <c r="P129" s="12"/>
      <c r="Q129" s="725">
        <f t="shared" si="27"/>
        <v>0</v>
      </c>
      <c r="R129" s="729">
        <f t="shared" si="32"/>
        <v>0</v>
      </c>
      <c r="S129" s="760">
        <f t="shared" si="33"/>
        <v>0</v>
      </c>
      <c r="T129" s="763">
        <f t="shared" si="28"/>
        <v>0</v>
      </c>
      <c r="U129" s="762">
        <f t="shared" si="29"/>
        <v>0</v>
      </c>
      <c r="V129" s="732">
        <f t="shared" si="30"/>
        <v>0</v>
      </c>
      <c r="W129" s="730">
        <f t="shared" si="26"/>
        <v>0</v>
      </c>
      <c r="X129" s="761">
        <f t="shared" si="34"/>
        <v>0</v>
      </c>
      <c r="Y129" s="12"/>
      <c r="Z129" s="12"/>
      <c r="AA129" s="10"/>
      <c r="AB129" s="10"/>
      <c r="AC129" s="10"/>
      <c r="AD129" s="10"/>
      <c r="AE129" s="10"/>
    </row>
    <row r="130" spans="1:65" x14ac:dyDescent="0.25">
      <c r="A130" s="771"/>
      <c r="B130" s="442"/>
      <c r="C130" s="772"/>
      <c r="D130" s="861"/>
      <c r="E130" s="614"/>
      <c r="F130" s="861"/>
      <c r="G130" s="726" t="s">
        <v>510</v>
      </c>
      <c r="H130" s="727" t="s">
        <v>510</v>
      </c>
      <c r="I130" s="728" t="s">
        <v>510</v>
      </c>
      <c r="J130" s="780"/>
      <c r="K130" s="780"/>
      <c r="L130" s="781"/>
      <c r="M130" s="447"/>
      <c r="N130" s="447"/>
      <c r="O130" s="447"/>
      <c r="P130" s="12"/>
      <c r="Q130" s="725">
        <f t="shared" si="27"/>
        <v>0</v>
      </c>
      <c r="R130" s="729">
        <f t="shared" si="32"/>
        <v>0</v>
      </c>
      <c r="S130" s="760">
        <f t="shared" si="33"/>
        <v>0</v>
      </c>
      <c r="T130" s="763">
        <f t="shared" si="28"/>
        <v>0</v>
      </c>
      <c r="U130" s="762">
        <f t="shared" si="29"/>
        <v>0</v>
      </c>
      <c r="V130" s="732">
        <f t="shared" si="30"/>
        <v>0</v>
      </c>
      <c r="W130" s="730">
        <f t="shared" si="26"/>
        <v>0</v>
      </c>
      <c r="X130" s="761">
        <f t="shared" si="34"/>
        <v>0</v>
      </c>
      <c r="Y130" s="12"/>
      <c r="Z130" s="12"/>
      <c r="AA130" s="10"/>
      <c r="AB130" s="10"/>
      <c r="AC130" s="10"/>
      <c r="AD130" s="10"/>
      <c r="AE130" s="10"/>
    </row>
    <row r="131" spans="1:65" x14ac:dyDescent="0.25">
      <c r="A131" s="771"/>
      <c r="B131" s="442"/>
      <c r="C131" s="772"/>
      <c r="D131" s="861"/>
      <c r="E131" s="614"/>
      <c r="F131" s="861"/>
      <c r="G131" s="726" t="s">
        <v>510</v>
      </c>
      <c r="H131" s="727" t="s">
        <v>510</v>
      </c>
      <c r="I131" s="728" t="s">
        <v>510</v>
      </c>
      <c r="J131" s="780"/>
      <c r="K131" s="780"/>
      <c r="L131" s="781"/>
      <c r="M131" s="447"/>
      <c r="N131" s="447"/>
      <c r="O131" s="447"/>
      <c r="P131" s="12"/>
      <c r="Q131" s="725">
        <f t="shared" si="27"/>
        <v>0</v>
      </c>
      <c r="R131" s="729">
        <f t="shared" si="32"/>
        <v>0</v>
      </c>
      <c r="S131" s="760">
        <f t="shared" si="33"/>
        <v>0</v>
      </c>
      <c r="T131" s="763">
        <f t="shared" si="28"/>
        <v>0</v>
      </c>
      <c r="U131" s="762">
        <f t="shared" si="29"/>
        <v>0</v>
      </c>
      <c r="V131" s="732">
        <f t="shared" si="30"/>
        <v>0</v>
      </c>
      <c r="W131" s="730">
        <f t="shared" si="26"/>
        <v>0</v>
      </c>
      <c r="X131" s="761">
        <f t="shared" si="34"/>
        <v>0</v>
      </c>
      <c r="Y131" s="12"/>
      <c r="Z131" s="12"/>
      <c r="AA131" s="10"/>
      <c r="AB131" s="10"/>
      <c r="AC131" s="10"/>
      <c r="AD131" s="10"/>
      <c r="AE131" s="10"/>
    </row>
    <row r="132" spans="1:65" x14ac:dyDescent="0.25">
      <c r="A132" s="771"/>
      <c r="B132" s="442"/>
      <c r="C132" s="772"/>
      <c r="D132" s="861"/>
      <c r="E132" s="614"/>
      <c r="F132" s="861"/>
      <c r="G132" s="726" t="s">
        <v>510</v>
      </c>
      <c r="H132" s="727" t="s">
        <v>510</v>
      </c>
      <c r="I132" s="728" t="s">
        <v>510</v>
      </c>
      <c r="J132" s="780"/>
      <c r="K132" s="780"/>
      <c r="L132" s="781"/>
      <c r="M132" s="447"/>
      <c r="N132" s="447"/>
      <c r="O132" s="447"/>
      <c r="P132" s="12"/>
      <c r="Q132" s="725">
        <f t="shared" si="27"/>
        <v>0</v>
      </c>
      <c r="R132" s="729">
        <f t="shared" si="32"/>
        <v>0</v>
      </c>
      <c r="S132" s="760">
        <f t="shared" si="33"/>
        <v>0</v>
      </c>
      <c r="T132" s="763">
        <f t="shared" si="28"/>
        <v>0</v>
      </c>
      <c r="U132" s="762">
        <f t="shared" si="29"/>
        <v>0</v>
      </c>
      <c r="V132" s="732">
        <f t="shared" si="30"/>
        <v>0</v>
      </c>
      <c r="W132" s="730">
        <f t="shared" si="26"/>
        <v>0</v>
      </c>
      <c r="X132" s="761">
        <f t="shared" si="34"/>
        <v>0</v>
      </c>
      <c r="Y132" s="12"/>
      <c r="Z132" s="12"/>
      <c r="AA132" s="10"/>
      <c r="AB132" s="10"/>
      <c r="AC132" s="10"/>
      <c r="AD132" s="10"/>
      <c r="AE132" s="10"/>
    </row>
    <row r="133" spans="1:65" x14ac:dyDescent="0.25">
      <c r="A133" s="771"/>
      <c r="B133" s="442"/>
      <c r="C133" s="772"/>
      <c r="D133" s="861"/>
      <c r="E133" s="614"/>
      <c r="F133" s="861"/>
      <c r="G133" s="726" t="s">
        <v>510</v>
      </c>
      <c r="H133" s="727" t="s">
        <v>510</v>
      </c>
      <c r="I133" s="728" t="s">
        <v>510</v>
      </c>
      <c r="J133" s="780"/>
      <c r="K133" s="780"/>
      <c r="L133" s="781"/>
      <c r="M133" s="447"/>
      <c r="N133" s="447"/>
      <c r="O133" s="447"/>
      <c r="P133" s="12"/>
      <c r="Q133" s="725">
        <f t="shared" si="27"/>
        <v>0</v>
      </c>
      <c r="R133" s="729">
        <f t="shared" si="32"/>
        <v>0</v>
      </c>
      <c r="S133" s="760">
        <f t="shared" si="33"/>
        <v>0</v>
      </c>
      <c r="T133" s="763">
        <f t="shared" si="28"/>
        <v>0</v>
      </c>
      <c r="U133" s="762">
        <f t="shared" si="29"/>
        <v>0</v>
      </c>
      <c r="V133" s="732">
        <f t="shared" si="30"/>
        <v>0</v>
      </c>
      <c r="W133" s="730">
        <f t="shared" si="26"/>
        <v>0</v>
      </c>
      <c r="X133" s="761">
        <f t="shared" si="34"/>
        <v>0</v>
      </c>
      <c r="Y133" s="12"/>
      <c r="Z133" s="12"/>
      <c r="AA133" s="10"/>
      <c r="AB133" s="10"/>
      <c r="AC133" s="10"/>
      <c r="AD133" s="10"/>
      <c r="AE133" s="10"/>
    </row>
    <row r="134" spans="1:65" x14ac:dyDescent="0.25">
      <c r="A134" s="771"/>
      <c r="B134" s="442"/>
      <c r="C134" s="772"/>
      <c r="D134" s="861"/>
      <c r="E134" s="614"/>
      <c r="F134" s="861"/>
      <c r="G134" s="726" t="s">
        <v>510</v>
      </c>
      <c r="H134" s="727" t="s">
        <v>510</v>
      </c>
      <c r="I134" s="728" t="s">
        <v>510</v>
      </c>
      <c r="J134" s="780"/>
      <c r="K134" s="780"/>
      <c r="L134" s="781"/>
      <c r="M134" s="447"/>
      <c r="N134" s="447"/>
      <c r="O134" s="447"/>
      <c r="P134" s="12"/>
      <c r="Q134" s="725">
        <f t="shared" si="27"/>
        <v>0</v>
      </c>
      <c r="R134" s="729">
        <f t="shared" si="32"/>
        <v>0</v>
      </c>
      <c r="S134" s="760">
        <f t="shared" si="33"/>
        <v>0</v>
      </c>
      <c r="T134" s="763">
        <f t="shared" si="28"/>
        <v>0</v>
      </c>
      <c r="U134" s="762">
        <f t="shared" si="29"/>
        <v>0</v>
      </c>
      <c r="V134" s="732">
        <f t="shared" si="30"/>
        <v>0</v>
      </c>
      <c r="W134" s="730">
        <f t="shared" si="26"/>
        <v>0</v>
      </c>
      <c r="X134" s="761">
        <f t="shared" si="34"/>
        <v>0</v>
      </c>
      <c r="Y134" s="12"/>
      <c r="Z134" s="12"/>
      <c r="AA134" s="10"/>
      <c r="AB134" s="10"/>
      <c r="AC134" s="10"/>
      <c r="AD134" s="10"/>
      <c r="AE134" s="10"/>
    </row>
    <row r="135" spans="1:65" x14ac:dyDescent="0.25">
      <c r="A135" s="771"/>
      <c r="B135" s="442"/>
      <c r="C135" s="772"/>
      <c r="D135" s="861"/>
      <c r="E135" s="614"/>
      <c r="F135" s="861"/>
      <c r="G135" s="726" t="s">
        <v>510</v>
      </c>
      <c r="H135" s="727" t="s">
        <v>510</v>
      </c>
      <c r="I135" s="728" t="s">
        <v>510</v>
      </c>
      <c r="J135" s="780"/>
      <c r="K135" s="780"/>
      <c r="L135" s="781"/>
      <c r="M135" s="447"/>
      <c r="N135" s="447"/>
      <c r="O135" s="447"/>
      <c r="P135" s="12"/>
      <c r="Q135" s="725">
        <f t="shared" si="27"/>
        <v>0</v>
      </c>
      <c r="R135" s="729">
        <f t="shared" si="32"/>
        <v>0</v>
      </c>
      <c r="S135" s="760">
        <f t="shared" si="33"/>
        <v>0</v>
      </c>
      <c r="T135" s="763">
        <f t="shared" si="28"/>
        <v>0</v>
      </c>
      <c r="U135" s="762">
        <f t="shared" si="29"/>
        <v>0</v>
      </c>
      <c r="V135" s="732">
        <f t="shared" si="30"/>
        <v>0</v>
      </c>
      <c r="W135" s="730">
        <f t="shared" si="26"/>
        <v>0</v>
      </c>
      <c r="X135" s="761">
        <f t="shared" si="34"/>
        <v>0</v>
      </c>
      <c r="Y135" s="12"/>
      <c r="Z135" s="12"/>
      <c r="AA135" s="10"/>
      <c r="AB135" s="10"/>
      <c r="AC135" s="10"/>
      <c r="AD135" s="10"/>
      <c r="AE135" s="10"/>
    </row>
    <row r="136" spans="1:65" x14ac:dyDescent="0.25">
      <c r="A136" s="771"/>
      <c r="B136" s="442"/>
      <c r="C136" s="772"/>
      <c r="D136" s="861"/>
      <c r="E136" s="614"/>
      <c r="F136" s="861"/>
      <c r="G136" s="726" t="s">
        <v>510</v>
      </c>
      <c r="H136" s="727" t="s">
        <v>510</v>
      </c>
      <c r="I136" s="728" t="s">
        <v>510</v>
      </c>
      <c r="J136" s="780"/>
      <c r="K136" s="780"/>
      <c r="L136" s="781"/>
      <c r="M136" s="447"/>
      <c r="N136" s="447"/>
      <c r="O136" s="447"/>
      <c r="P136" s="12"/>
      <c r="Q136" s="725">
        <f t="shared" si="27"/>
        <v>0</v>
      </c>
      <c r="R136" s="729">
        <f t="shared" si="32"/>
        <v>0</v>
      </c>
      <c r="S136" s="760">
        <f t="shared" si="33"/>
        <v>0</v>
      </c>
      <c r="T136" s="763">
        <f t="shared" si="28"/>
        <v>0</v>
      </c>
      <c r="U136" s="762">
        <f t="shared" si="29"/>
        <v>0</v>
      </c>
      <c r="V136" s="732">
        <f t="shared" si="30"/>
        <v>0</v>
      </c>
      <c r="W136" s="730">
        <f t="shared" si="26"/>
        <v>0</v>
      </c>
      <c r="X136" s="761">
        <f t="shared" si="34"/>
        <v>0</v>
      </c>
      <c r="Y136" s="12"/>
      <c r="Z136" s="12"/>
      <c r="AA136" s="10"/>
      <c r="AB136" s="10"/>
      <c r="AC136" s="10"/>
      <c r="AD136" s="10"/>
      <c r="AE136" s="10"/>
    </row>
    <row r="137" spans="1:65" x14ac:dyDescent="0.25">
      <c r="A137" s="771"/>
      <c r="B137" s="442"/>
      <c r="C137" s="772"/>
      <c r="D137" s="861"/>
      <c r="E137" s="614"/>
      <c r="F137" s="861"/>
      <c r="G137" s="726" t="s">
        <v>510</v>
      </c>
      <c r="H137" s="727" t="s">
        <v>510</v>
      </c>
      <c r="I137" s="728" t="s">
        <v>510</v>
      </c>
      <c r="J137" s="780"/>
      <c r="K137" s="780"/>
      <c r="L137" s="781"/>
      <c r="M137" s="447"/>
      <c r="N137" s="447"/>
      <c r="O137" s="447"/>
      <c r="P137" s="12"/>
      <c r="Q137" s="725">
        <f t="shared" si="27"/>
        <v>0</v>
      </c>
      <c r="R137" s="729">
        <f t="shared" si="32"/>
        <v>0</v>
      </c>
      <c r="S137" s="760">
        <f t="shared" si="33"/>
        <v>0</v>
      </c>
      <c r="T137" s="763">
        <f t="shared" si="28"/>
        <v>0</v>
      </c>
      <c r="U137" s="762">
        <f t="shared" si="29"/>
        <v>0</v>
      </c>
      <c r="V137" s="732">
        <f t="shared" si="30"/>
        <v>0</v>
      </c>
      <c r="W137" s="730">
        <f t="shared" si="26"/>
        <v>0</v>
      </c>
      <c r="X137" s="761">
        <f t="shared" si="31"/>
        <v>0</v>
      </c>
      <c r="Y137" s="12"/>
      <c r="Z137" s="12"/>
      <c r="AA137" s="10"/>
      <c r="AB137" s="10"/>
      <c r="AC137" s="10"/>
      <c r="AD137" s="10"/>
      <c r="AE137" s="10"/>
    </row>
    <row r="138" spans="1:65" x14ac:dyDescent="0.25">
      <c r="A138" s="771"/>
      <c r="B138" s="442"/>
      <c r="C138" s="772"/>
      <c r="D138" s="861"/>
      <c r="E138" s="614"/>
      <c r="F138" s="861"/>
      <c r="G138" s="726" t="s">
        <v>510</v>
      </c>
      <c r="H138" s="727" t="s">
        <v>510</v>
      </c>
      <c r="I138" s="728" t="s">
        <v>510</v>
      </c>
      <c r="J138" s="780"/>
      <c r="K138" s="780"/>
      <c r="L138" s="781"/>
      <c r="M138" s="447"/>
      <c r="N138" s="447"/>
      <c r="O138" s="447"/>
      <c r="P138" s="12"/>
      <c r="Q138" s="725">
        <f t="shared" si="27"/>
        <v>0</v>
      </c>
      <c r="R138" s="729">
        <f t="shared" si="32"/>
        <v>0</v>
      </c>
      <c r="S138" s="760">
        <f t="shared" si="33"/>
        <v>0</v>
      </c>
      <c r="T138" s="763">
        <f t="shared" si="28"/>
        <v>0</v>
      </c>
      <c r="U138" s="762">
        <f t="shared" si="29"/>
        <v>0</v>
      </c>
      <c r="V138" s="732">
        <f t="shared" si="30"/>
        <v>0</v>
      </c>
      <c r="W138" s="730">
        <f t="shared" si="26"/>
        <v>0</v>
      </c>
      <c r="X138" s="761">
        <f t="shared" si="31"/>
        <v>0</v>
      </c>
      <c r="Y138" s="12"/>
      <c r="Z138" s="12"/>
      <c r="AA138" s="10"/>
      <c r="AB138" s="10"/>
      <c r="AC138" s="10"/>
      <c r="AD138" s="10"/>
      <c r="AE138" s="10"/>
    </row>
    <row r="139" spans="1:65" ht="16.5" customHeight="1" x14ac:dyDescent="0.25">
      <c r="A139" s="771"/>
      <c r="B139" s="442"/>
      <c r="C139" s="772"/>
      <c r="D139" s="861"/>
      <c r="E139" s="614"/>
      <c r="F139" s="861"/>
      <c r="G139" s="726" t="s">
        <v>510</v>
      </c>
      <c r="H139" s="727" t="s">
        <v>510</v>
      </c>
      <c r="I139" s="728" t="s">
        <v>510</v>
      </c>
      <c r="J139" s="782"/>
      <c r="K139" s="862"/>
      <c r="L139" s="783"/>
      <c r="M139" s="447"/>
      <c r="N139" s="447"/>
      <c r="O139" s="447"/>
      <c r="P139" s="12"/>
      <c r="Q139" s="725">
        <f t="shared" si="27"/>
        <v>0</v>
      </c>
      <c r="R139" s="729">
        <f t="shared" si="32"/>
        <v>0</v>
      </c>
      <c r="S139" s="760">
        <f t="shared" si="33"/>
        <v>0</v>
      </c>
      <c r="T139" s="763">
        <f t="shared" si="28"/>
        <v>0</v>
      </c>
      <c r="U139" s="762">
        <f t="shared" si="29"/>
        <v>0</v>
      </c>
      <c r="V139" s="732">
        <f t="shared" si="30"/>
        <v>0</v>
      </c>
      <c r="W139" s="730">
        <f t="shared" si="26"/>
        <v>0</v>
      </c>
      <c r="X139" s="761">
        <f t="shared" si="31"/>
        <v>0</v>
      </c>
      <c r="Y139" s="12"/>
      <c r="Z139" s="12"/>
      <c r="AA139" s="10"/>
      <c r="AB139" s="10"/>
      <c r="AC139" s="10"/>
      <c r="AD139" s="10"/>
      <c r="AE139" s="10"/>
    </row>
    <row r="140" spans="1:65" ht="17.25" thickBot="1" x14ac:dyDescent="0.3">
      <c r="A140" s="784"/>
      <c r="B140" s="785"/>
      <c r="C140" s="786"/>
      <c r="D140" s="863"/>
      <c r="E140" s="864"/>
      <c r="F140" s="863"/>
      <c r="G140" s="791" t="s">
        <v>510</v>
      </c>
      <c r="H140" s="792" t="s">
        <v>510</v>
      </c>
      <c r="I140" s="793" t="s">
        <v>510</v>
      </c>
      <c r="J140" s="794"/>
      <c r="K140" s="865"/>
      <c r="L140" s="795"/>
      <c r="M140" s="447"/>
      <c r="N140" s="447"/>
      <c r="O140" s="447"/>
      <c r="P140" s="12"/>
      <c r="Q140" s="725">
        <f>E140*D140*J140*0.001</f>
        <v>0</v>
      </c>
      <c r="R140" s="729">
        <f>E140*D140*K140*0.000001</f>
        <v>0</v>
      </c>
      <c r="S140" s="760">
        <f>E140*D140*L140*0.000001</f>
        <v>0</v>
      </c>
      <c r="T140" s="797">
        <f>F140*Q140</f>
        <v>0</v>
      </c>
      <c r="U140" s="796">
        <f>Q140*1</f>
        <v>0</v>
      </c>
      <c r="V140" s="735">
        <f>R140*25</f>
        <v>0</v>
      </c>
      <c r="W140" s="730">
        <f t="shared" si="26"/>
        <v>0</v>
      </c>
      <c r="X140" s="799">
        <f>SUM(U140:W140)</f>
        <v>0</v>
      </c>
      <c r="Y140" s="12"/>
      <c r="Z140" s="12"/>
      <c r="AA140" s="10"/>
      <c r="AB140" s="10"/>
      <c r="AC140" s="10"/>
      <c r="AD140" s="10"/>
      <c r="AE140" s="10"/>
    </row>
    <row r="141" spans="1:65" ht="15" customHeight="1" thickBot="1" x14ac:dyDescent="0.3">
      <c r="A141" s="447"/>
      <c r="B141" s="447"/>
      <c r="C141" s="447"/>
      <c r="D141" s="447"/>
      <c r="E141" s="447"/>
      <c r="F141" s="447"/>
      <c r="G141" s="447"/>
      <c r="H141" s="447"/>
      <c r="I141" s="447"/>
      <c r="J141" s="447"/>
      <c r="K141" s="447"/>
      <c r="L141" s="447"/>
      <c r="M141" s="447"/>
      <c r="N141" s="447"/>
      <c r="O141" s="447"/>
      <c r="P141" s="846" t="s">
        <v>85</v>
      </c>
      <c r="Q141" s="541">
        <f t="shared" ref="Q141:X141" si="35">SUM(Q121:Q140)</f>
        <v>0</v>
      </c>
      <c r="R141" s="738">
        <f t="shared" si="35"/>
        <v>0</v>
      </c>
      <c r="S141" s="738">
        <f t="shared" si="35"/>
        <v>0</v>
      </c>
      <c r="T141" s="738">
        <f t="shared" si="35"/>
        <v>0</v>
      </c>
      <c r="U141" s="738">
        <f t="shared" si="35"/>
        <v>0</v>
      </c>
      <c r="V141" s="738">
        <f t="shared" si="35"/>
        <v>0</v>
      </c>
      <c r="W141" s="738">
        <f t="shared" si="35"/>
        <v>0</v>
      </c>
      <c r="X141" s="738">
        <f t="shared" si="35"/>
        <v>0</v>
      </c>
      <c r="Y141" s="12"/>
      <c r="Z141" s="12"/>
      <c r="AA141" s="10"/>
      <c r="AB141" s="10"/>
      <c r="AC141" s="10"/>
      <c r="AD141" s="10"/>
      <c r="AE141" s="10"/>
    </row>
    <row r="142" spans="1:65" ht="15" customHeight="1" thickBot="1" x14ac:dyDescent="0.3">
      <c r="A142" s="447"/>
      <c r="B142" s="447"/>
      <c r="C142" s="447"/>
      <c r="D142" s="447"/>
      <c r="E142" s="447"/>
      <c r="F142" s="447"/>
      <c r="G142" s="447"/>
      <c r="H142" s="447"/>
      <c r="I142" s="447"/>
      <c r="J142" s="447"/>
      <c r="K142" s="447"/>
      <c r="L142" s="447"/>
      <c r="M142" s="447"/>
      <c r="N142" s="447"/>
      <c r="O142" s="447"/>
      <c r="P142" s="846"/>
      <c r="Q142" s="804"/>
      <c r="R142" s="804"/>
      <c r="S142" s="804"/>
      <c r="T142" s="804"/>
      <c r="U142" s="804"/>
      <c r="V142" s="804"/>
      <c r="W142" s="804"/>
      <c r="X142" s="804"/>
      <c r="Y142" s="12"/>
      <c r="Z142" s="12"/>
      <c r="AA142" s="10"/>
      <c r="AB142" s="10"/>
      <c r="AC142" s="10"/>
      <c r="AD142" s="10"/>
      <c r="AE142" s="10"/>
    </row>
    <row r="143" spans="1:65" ht="17.25" thickBot="1" x14ac:dyDescent="0.3">
      <c r="A143" s="866" t="s">
        <v>223</v>
      </c>
      <c r="B143" s="447"/>
      <c r="C143" s="447"/>
      <c r="D143" s="447"/>
      <c r="E143" s="447"/>
      <c r="F143" s="447"/>
      <c r="G143" s="447"/>
      <c r="H143" s="447"/>
      <c r="I143" s="447"/>
      <c r="J143" s="447"/>
      <c r="K143" s="447"/>
      <c r="L143" s="447"/>
      <c r="M143" s="447"/>
      <c r="N143" s="447"/>
      <c r="O143" s="447"/>
      <c r="P143" s="12"/>
      <c r="Q143" s="739"/>
      <c r="R143" s="739"/>
      <c r="S143" s="739"/>
      <c r="T143" s="739"/>
      <c r="U143" s="739"/>
      <c r="V143" s="739"/>
      <c r="W143" s="739"/>
      <c r="X143" s="739"/>
      <c r="Y143" s="12"/>
      <c r="Z143" s="12"/>
      <c r="AA143" s="10"/>
      <c r="AB143" s="10"/>
      <c r="AC143" s="10"/>
      <c r="AD143" s="10"/>
      <c r="AE143" s="10"/>
    </row>
    <row r="144" spans="1:65" s="109" customFormat="1" ht="17.25" thickBot="1" x14ac:dyDescent="0.3">
      <c r="A144" s="1079" t="s">
        <v>452</v>
      </c>
      <c r="B144" s="1080"/>
      <c r="C144" s="1080"/>
      <c r="D144" s="1080"/>
      <c r="E144" s="1079" t="s">
        <v>448</v>
      </c>
      <c r="F144" s="1080"/>
      <c r="G144" s="1081"/>
      <c r="H144" s="1080" t="s">
        <v>453</v>
      </c>
      <c r="I144" s="1080"/>
      <c r="J144" s="1081"/>
      <c r="K144" s="928"/>
      <c r="L144" s="928"/>
      <c r="M144" s="928"/>
      <c r="N144" s="928"/>
      <c r="O144" s="928"/>
      <c r="P144" s="868"/>
      <c r="Q144" s="1057" t="s">
        <v>71</v>
      </c>
      <c r="R144" s="1058"/>
      <c r="S144" s="1059"/>
      <c r="T144" s="927"/>
      <c r="U144" s="1086" t="s">
        <v>50</v>
      </c>
      <c r="V144" s="1087"/>
      <c r="W144" s="1087"/>
      <c r="X144" s="1088"/>
      <c r="Y144" s="10"/>
      <c r="Z144" s="10"/>
      <c r="AA144" s="10"/>
      <c r="AB144" s="10"/>
      <c r="AC144" s="10"/>
      <c r="AD144" s="10"/>
      <c r="AE144" s="10"/>
      <c r="AF144" s="105"/>
      <c r="AG144" s="105"/>
      <c r="AH144" s="105"/>
      <c r="AI144" s="105"/>
      <c r="AJ144" s="105"/>
      <c r="AK144" s="105"/>
      <c r="AL144" s="105"/>
      <c r="AM144" s="105"/>
      <c r="AN144" s="105"/>
      <c r="AO144" s="105"/>
      <c r="AP144" s="105"/>
      <c r="AQ144" s="105"/>
      <c r="AR144" s="105"/>
      <c r="AS144" s="105"/>
      <c r="AT144" s="105"/>
      <c r="AU144" s="105"/>
      <c r="AV144" s="715"/>
      <c r="AW144" s="715"/>
      <c r="AX144" s="715"/>
      <c r="AY144" s="715"/>
      <c r="AZ144" s="715"/>
      <c r="BA144" s="715"/>
      <c r="BB144" s="715"/>
      <c r="BC144" s="715"/>
      <c r="BD144" s="715"/>
      <c r="BE144" s="715"/>
      <c r="BF144" s="715"/>
      <c r="BG144" s="715"/>
      <c r="BH144" s="715"/>
      <c r="BI144" s="715"/>
      <c r="BJ144" s="715"/>
      <c r="BK144" s="715"/>
      <c r="BL144" s="715"/>
      <c r="BM144" s="715"/>
    </row>
    <row r="145" spans="1:31" x14ac:dyDescent="0.25">
      <c r="A145" s="870"/>
      <c r="B145" s="871"/>
      <c r="C145" s="872" t="s">
        <v>171</v>
      </c>
      <c r="D145" s="873"/>
      <c r="E145" s="874"/>
      <c r="F145" s="875"/>
      <c r="G145" s="876"/>
      <c r="H145" s="749"/>
      <c r="I145" s="749"/>
      <c r="J145" s="750"/>
      <c r="K145" s="877"/>
      <c r="L145" s="877"/>
      <c r="M145" s="877"/>
      <c r="N145" s="877"/>
      <c r="O145" s="877"/>
      <c r="P145" s="818"/>
      <c r="Q145" s="878"/>
      <c r="R145" s="879"/>
      <c r="S145" s="880"/>
      <c r="T145" s="739"/>
      <c r="U145" s="878"/>
      <c r="V145" s="881"/>
      <c r="W145" s="882"/>
      <c r="X145" s="883"/>
      <c r="Y145" s="12"/>
      <c r="Z145" s="12"/>
      <c r="AA145" s="10"/>
      <c r="AB145" s="10"/>
      <c r="AC145" s="10"/>
      <c r="AD145" s="10"/>
      <c r="AE145" s="10"/>
    </row>
    <row r="146" spans="1:31" ht="127.5" customHeight="1" thickBot="1" x14ac:dyDescent="0.3">
      <c r="A146" s="884" t="s">
        <v>9</v>
      </c>
      <c r="B146" s="816" t="s">
        <v>385</v>
      </c>
      <c r="C146" s="885" t="s">
        <v>206</v>
      </c>
      <c r="D146" s="886" t="s">
        <v>55</v>
      </c>
      <c r="E146" s="887" t="s">
        <v>707</v>
      </c>
      <c r="F146" s="749" t="s">
        <v>705</v>
      </c>
      <c r="G146" s="750" t="s">
        <v>706</v>
      </c>
      <c r="H146" s="749" t="s">
        <v>716</v>
      </c>
      <c r="I146" s="749" t="s">
        <v>717</v>
      </c>
      <c r="J146" s="750" t="s">
        <v>718</v>
      </c>
      <c r="K146" s="877"/>
      <c r="L146" s="877"/>
      <c r="M146" s="877"/>
      <c r="N146" s="877"/>
      <c r="O146" s="877"/>
      <c r="P146" s="818"/>
      <c r="Q146" s="718" t="s">
        <v>704</v>
      </c>
      <c r="R146" s="719" t="s">
        <v>705</v>
      </c>
      <c r="S146" s="720" t="s">
        <v>706</v>
      </c>
      <c r="T146" s="739"/>
      <c r="U146" s="718" t="s">
        <v>707</v>
      </c>
      <c r="V146" s="719" t="s">
        <v>705</v>
      </c>
      <c r="W146" s="720" t="s">
        <v>706</v>
      </c>
      <c r="X146" s="724" t="s">
        <v>52</v>
      </c>
      <c r="Y146" s="12"/>
      <c r="Z146" s="12"/>
      <c r="AA146" s="10"/>
      <c r="AB146" s="10"/>
      <c r="AC146" s="10"/>
      <c r="AD146" s="10"/>
      <c r="AE146" s="10"/>
    </row>
    <row r="147" spans="1:31" x14ac:dyDescent="0.25">
      <c r="A147" s="888"/>
      <c r="B147" s="889"/>
      <c r="C147" s="889"/>
      <c r="D147" s="890"/>
      <c r="E147" s="726" t="s">
        <v>510</v>
      </c>
      <c r="F147" s="727" t="s">
        <v>510</v>
      </c>
      <c r="G147" s="728" t="s">
        <v>510</v>
      </c>
      <c r="H147" s="891"/>
      <c r="I147" s="891"/>
      <c r="J147" s="892"/>
      <c r="K147" s="893"/>
      <c r="L147" s="893"/>
      <c r="M147" s="893"/>
      <c r="N147" s="893"/>
      <c r="O147" s="893"/>
      <c r="P147" s="544"/>
      <c r="Q147" s="725">
        <f>C147*D147*H147*0.001</f>
        <v>0</v>
      </c>
      <c r="R147" s="894">
        <f>C147*D147*I147*0.000001</f>
        <v>0</v>
      </c>
      <c r="S147" s="730">
        <f>C147*D147*J147*0.000001</f>
        <v>0</v>
      </c>
      <c r="T147" s="895"/>
      <c r="U147" s="725">
        <f>Q147*1</f>
        <v>0</v>
      </c>
      <c r="V147" s="729">
        <f>R147*25</f>
        <v>0</v>
      </c>
      <c r="W147" s="730">
        <f>S147*298</f>
        <v>0</v>
      </c>
      <c r="X147" s="731">
        <f>SUM(U147:W147)</f>
        <v>0</v>
      </c>
      <c r="Y147" s="12"/>
      <c r="Z147" s="12"/>
      <c r="AA147" s="10"/>
      <c r="AB147" s="10"/>
      <c r="AC147" s="10"/>
      <c r="AD147" s="10"/>
      <c r="AE147" s="10"/>
    </row>
    <row r="148" spans="1:31" x14ac:dyDescent="0.25">
      <c r="A148" s="888"/>
      <c r="B148" s="889"/>
      <c r="C148" s="889"/>
      <c r="D148" s="890"/>
      <c r="E148" s="726" t="s">
        <v>510</v>
      </c>
      <c r="F148" s="727" t="s">
        <v>510</v>
      </c>
      <c r="G148" s="728" t="s">
        <v>510</v>
      </c>
      <c r="H148" s="896"/>
      <c r="I148" s="896"/>
      <c r="J148" s="897"/>
      <c r="K148" s="893"/>
      <c r="L148" s="893"/>
      <c r="M148" s="893"/>
      <c r="N148" s="893"/>
      <c r="O148" s="893"/>
      <c r="P148" s="544"/>
      <c r="Q148" s="725">
        <f t="shared" ref="Q148:Q162" si="36">C148*D148*H148*0.001</f>
        <v>0</v>
      </c>
      <c r="R148" s="894">
        <f t="shared" ref="R148:R162" si="37">C148*D148*I148*0.000001</f>
        <v>0</v>
      </c>
      <c r="S148" s="730">
        <f t="shared" ref="S148:S162" si="38">C148*D148*J148*0.000001</f>
        <v>0</v>
      </c>
      <c r="T148" s="895"/>
      <c r="U148" s="725">
        <f t="shared" ref="U148:U162" si="39">Q148*1</f>
        <v>0</v>
      </c>
      <c r="V148" s="729">
        <f t="shared" ref="V148:V162" si="40">R148*25</f>
        <v>0</v>
      </c>
      <c r="W148" s="730">
        <f t="shared" ref="W148:W165" si="41">S148*298</f>
        <v>0</v>
      </c>
      <c r="X148" s="731">
        <f t="shared" ref="X148:X162" si="42">SUM(U148:W148)</f>
        <v>0</v>
      </c>
      <c r="Y148" s="12"/>
      <c r="Z148" s="12"/>
      <c r="AA148" s="10"/>
      <c r="AB148" s="10"/>
      <c r="AC148" s="10"/>
      <c r="AD148" s="10"/>
      <c r="AE148" s="10"/>
    </row>
    <row r="149" spans="1:31" x14ac:dyDescent="0.25">
      <c r="A149" s="888"/>
      <c r="B149" s="889"/>
      <c r="C149" s="889"/>
      <c r="D149" s="890"/>
      <c r="E149" s="726" t="s">
        <v>510</v>
      </c>
      <c r="F149" s="727" t="s">
        <v>510</v>
      </c>
      <c r="G149" s="728" t="s">
        <v>510</v>
      </c>
      <c r="H149" s="896"/>
      <c r="I149" s="896"/>
      <c r="J149" s="897"/>
      <c r="K149" s="893"/>
      <c r="L149" s="893"/>
      <c r="M149" s="893"/>
      <c r="N149" s="893"/>
      <c r="O149" s="893"/>
      <c r="P149" s="544"/>
      <c r="Q149" s="725">
        <f t="shared" si="36"/>
        <v>0</v>
      </c>
      <c r="R149" s="894">
        <f t="shared" si="37"/>
        <v>0</v>
      </c>
      <c r="S149" s="730">
        <f t="shared" si="38"/>
        <v>0</v>
      </c>
      <c r="T149" s="895"/>
      <c r="U149" s="725">
        <f t="shared" si="39"/>
        <v>0</v>
      </c>
      <c r="V149" s="729">
        <f t="shared" si="40"/>
        <v>0</v>
      </c>
      <c r="W149" s="730">
        <f t="shared" si="41"/>
        <v>0</v>
      </c>
      <c r="X149" s="731">
        <f t="shared" si="42"/>
        <v>0</v>
      </c>
      <c r="Y149" s="12"/>
      <c r="Z149" s="12"/>
      <c r="AA149" s="10"/>
      <c r="AB149" s="10"/>
      <c r="AC149" s="10"/>
      <c r="AD149" s="10"/>
      <c r="AE149" s="10"/>
    </row>
    <row r="150" spans="1:31" x14ac:dyDescent="0.25">
      <c r="A150" s="888"/>
      <c r="B150" s="889"/>
      <c r="C150" s="889"/>
      <c r="D150" s="890"/>
      <c r="E150" s="726" t="s">
        <v>510</v>
      </c>
      <c r="F150" s="727" t="s">
        <v>510</v>
      </c>
      <c r="G150" s="728" t="s">
        <v>510</v>
      </c>
      <c r="H150" s="896"/>
      <c r="I150" s="896"/>
      <c r="J150" s="897"/>
      <c r="K150" s="893"/>
      <c r="L150" s="893"/>
      <c r="M150" s="893"/>
      <c r="N150" s="893"/>
      <c r="O150" s="893"/>
      <c r="P150" s="544"/>
      <c r="Q150" s="725">
        <f t="shared" si="36"/>
        <v>0</v>
      </c>
      <c r="R150" s="894">
        <f t="shared" si="37"/>
        <v>0</v>
      </c>
      <c r="S150" s="730">
        <f t="shared" si="38"/>
        <v>0</v>
      </c>
      <c r="T150" s="895"/>
      <c r="U150" s="725">
        <f t="shared" si="39"/>
        <v>0</v>
      </c>
      <c r="V150" s="729">
        <f t="shared" si="40"/>
        <v>0</v>
      </c>
      <c r="W150" s="730">
        <f t="shared" si="41"/>
        <v>0</v>
      </c>
      <c r="X150" s="731">
        <f t="shared" si="42"/>
        <v>0</v>
      </c>
      <c r="Y150" s="12"/>
      <c r="Z150" s="12"/>
      <c r="AA150" s="10"/>
      <c r="AB150" s="10"/>
      <c r="AC150" s="10"/>
      <c r="AD150" s="10"/>
      <c r="AE150" s="10"/>
    </row>
    <row r="151" spans="1:31" x14ac:dyDescent="0.25">
      <c r="A151" s="888"/>
      <c r="B151" s="889"/>
      <c r="C151" s="889"/>
      <c r="D151" s="890"/>
      <c r="E151" s="726" t="s">
        <v>510</v>
      </c>
      <c r="F151" s="727" t="s">
        <v>510</v>
      </c>
      <c r="G151" s="728" t="s">
        <v>510</v>
      </c>
      <c r="H151" s="896"/>
      <c r="I151" s="896"/>
      <c r="J151" s="897"/>
      <c r="K151" s="893"/>
      <c r="L151" s="893"/>
      <c r="M151" s="893"/>
      <c r="N151" s="893"/>
      <c r="O151" s="893"/>
      <c r="P151" s="544"/>
      <c r="Q151" s="725">
        <f t="shared" si="36"/>
        <v>0</v>
      </c>
      <c r="R151" s="894">
        <f t="shared" si="37"/>
        <v>0</v>
      </c>
      <c r="S151" s="730">
        <f t="shared" si="38"/>
        <v>0</v>
      </c>
      <c r="T151" s="895"/>
      <c r="U151" s="725">
        <f t="shared" si="39"/>
        <v>0</v>
      </c>
      <c r="V151" s="729">
        <f t="shared" si="40"/>
        <v>0</v>
      </c>
      <c r="W151" s="730">
        <f t="shared" si="41"/>
        <v>0</v>
      </c>
      <c r="X151" s="731">
        <f t="shared" si="42"/>
        <v>0</v>
      </c>
      <c r="Y151" s="12"/>
      <c r="Z151" s="12"/>
      <c r="AA151" s="10"/>
      <c r="AB151" s="10"/>
      <c r="AC151" s="10"/>
      <c r="AD151" s="10"/>
      <c r="AE151" s="10"/>
    </row>
    <row r="152" spans="1:31" x14ac:dyDescent="0.25">
      <c r="A152" s="888"/>
      <c r="B152" s="889"/>
      <c r="C152" s="889"/>
      <c r="D152" s="890"/>
      <c r="E152" s="726" t="s">
        <v>510</v>
      </c>
      <c r="F152" s="727" t="s">
        <v>510</v>
      </c>
      <c r="G152" s="728" t="s">
        <v>510</v>
      </c>
      <c r="H152" s="896"/>
      <c r="I152" s="896"/>
      <c r="J152" s="897"/>
      <c r="K152" s="893"/>
      <c r="L152" s="893"/>
      <c r="M152" s="893"/>
      <c r="N152" s="893"/>
      <c r="O152" s="893"/>
      <c r="P152" s="544"/>
      <c r="Q152" s="725">
        <f t="shared" si="36"/>
        <v>0</v>
      </c>
      <c r="R152" s="894">
        <f t="shared" si="37"/>
        <v>0</v>
      </c>
      <c r="S152" s="730">
        <f t="shared" si="38"/>
        <v>0</v>
      </c>
      <c r="T152" s="895"/>
      <c r="U152" s="725">
        <f t="shared" si="39"/>
        <v>0</v>
      </c>
      <c r="V152" s="729">
        <f t="shared" si="40"/>
        <v>0</v>
      </c>
      <c r="W152" s="730">
        <f t="shared" si="41"/>
        <v>0</v>
      </c>
      <c r="X152" s="731">
        <f t="shared" si="42"/>
        <v>0</v>
      </c>
      <c r="Y152" s="12"/>
      <c r="Z152" s="12"/>
      <c r="AA152" s="10"/>
      <c r="AB152" s="10"/>
      <c r="AC152" s="10"/>
      <c r="AD152" s="10"/>
      <c r="AE152" s="10"/>
    </row>
    <row r="153" spans="1:31" x14ac:dyDescent="0.25">
      <c r="A153" s="888"/>
      <c r="B153" s="889"/>
      <c r="C153" s="889"/>
      <c r="D153" s="890"/>
      <c r="E153" s="726" t="s">
        <v>510</v>
      </c>
      <c r="F153" s="727" t="s">
        <v>510</v>
      </c>
      <c r="G153" s="728" t="s">
        <v>510</v>
      </c>
      <c r="H153" s="896"/>
      <c r="I153" s="896"/>
      <c r="J153" s="897"/>
      <c r="K153" s="893"/>
      <c r="L153" s="893"/>
      <c r="M153" s="893"/>
      <c r="N153" s="893"/>
      <c r="O153" s="893"/>
      <c r="P153" s="544"/>
      <c r="Q153" s="725">
        <f t="shared" si="36"/>
        <v>0</v>
      </c>
      <c r="R153" s="894">
        <f t="shared" si="37"/>
        <v>0</v>
      </c>
      <c r="S153" s="730">
        <f t="shared" si="38"/>
        <v>0</v>
      </c>
      <c r="T153" s="895"/>
      <c r="U153" s="725">
        <f t="shared" si="39"/>
        <v>0</v>
      </c>
      <c r="V153" s="729">
        <f t="shared" si="40"/>
        <v>0</v>
      </c>
      <c r="W153" s="730">
        <f t="shared" si="41"/>
        <v>0</v>
      </c>
      <c r="X153" s="731">
        <f t="shared" si="42"/>
        <v>0</v>
      </c>
      <c r="Y153" s="12"/>
      <c r="Z153" s="12"/>
      <c r="AA153" s="10"/>
      <c r="AB153" s="10"/>
      <c r="AC153" s="10"/>
      <c r="AD153" s="10"/>
      <c r="AE153" s="10"/>
    </row>
    <row r="154" spans="1:31" x14ac:dyDescent="0.25">
      <c r="A154" s="888"/>
      <c r="B154" s="889"/>
      <c r="C154" s="889"/>
      <c r="D154" s="890"/>
      <c r="E154" s="726" t="s">
        <v>510</v>
      </c>
      <c r="F154" s="727" t="s">
        <v>510</v>
      </c>
      <c r="G154" s="728" t="s">
        <v>510</v>
      </c>
      <c r="H154" s="896"/>
      <c r="I154" s="896"/>
      <c r="J154" s="897"/>
      <c r="K154" s="893"/>
      <c r="L154" s="893"/>
      <c r="M154" s="893"/>
      <c r="N154" s="893"/>
      <c r="O154" s="893"/>
      <c r="P154" s="544"/>
      <c r="Q154" s="725">
        <f t="shared" si="36"/>
        <v>0</v>
      </c>
      <c r="R154" s="894">
        <f t="shared" si="37"/>
        <v>0</v>
      </c>
      <c r="S154" s="730">
        <f t="shared" si="38"/>
        <v>0</v>
      </c>
      <c r="T154" s="895"/>
      <c r="U154" s="725">
        <f t="shared" si="39"/>
        <v>0</v>
      </c>
      <c r="V154" s="729">
        <f t="shared" si="40"/>
        <v>0</v>
      </c>
      <c r="W154" s="730">
        <f t="shared" si="41"/>
        <v>0</v>
      </c>
      <c r="X154" s="731">
        <f t="shared" si="42"/>
        <v>0</v>
      </c>
      <c r="Y154" s="12"/>
      <c r="Z154" s="12"/>
      <c r="AA154" s="10"/>
      <c r="AB154" s="10"/>
      <c r="AC154" s="10"/>
      <c r="AD154" s="10"/>
      <c r="AE154" s="10"/>
    </row>
    <row r="155" spans="1:31" x14ac:dyDescent="0.25">
      <c r="A155" s="888"/>
      <c r="B155" s="889"/>
      <c r="C155" s="889"/>
      <c r="D155" s="890"/>
      <c r="E155" s="726" t="s">
        <v>510</v>
      </c>
      <c r="F155" s="727" t="s">
        <v>510</v>
      </c>
      <c r="G155" s="728" t="s">
        <v>510</v>
      </c>
      <c r="H155" s="896"/>
      <c r="I155" s="896"/>
      <c r="J155" s="897"/>
      <c r="K155" s="893"/>
      <c r="L155" s="893"/>
      <c r="M155" s="893"/>
      <c r="N155" s="893"/>
      <c r="O155" s="893"/>
      <c r="P155" s="544"/>
      <c r="Q155" s="725">
        <f t="shared" si="36"/>
        <v>0</v>
      </c>
      <c r="R155" s="894">
        <f t="shared" si="37"/>
        <v>0</v>
      </c>
      <c r="S155" s="730">
        <f t="shared" si="38"/>
        <v>0</v>
      </c>
      <c r="T155" s="895"/>
      <c r="U155" s="725">
        <f t="shared" si="39"/>
        <v>0</v>
      </c>
      <c r="V155" s="729">
        <f t="shared" si="40"/>
        <v>0</v>
      </c>
      <c r="W155" s="730">
        <f t="shared" si="41"/>
        <v>0</v>
      </c>
      <c r="X155" s="731">
        <f t="shared" si="42"/>
        <v>0</v>
      </c>
      <c r="Y155" s="12"/>
      <c r="Z155" s="12"/>
      <c r="AA155" s="10"/>
      <c r="AB155" s="10"/>
      <c r="AC155" s="10"/>
      <c r="AD155" s="10"/>
      <c r="AE155" s="10"/>
    </row>
    <row r="156" spans="1:31" x14ac:dyDescent="0.25">
      <c r="A156" s="888"/>
      <c r="B156" s="889"/>
      <c r="C156" s="889"/>
      <c r="D156" s="890"/>
      <c r="E156" s="726" t="s">
        <v>510</v>
      </c>
      <c r="F156" s="727" t="s">
        <v>510</v>
      </c>
      <c r="G156" s="728" t="s">
        <v>510</v>
      </c>
      <c r="H156" s="896"/>
      <c r="I156" s="896"/>
      <c r="J156" s="897"/>
      <c r="K156" s="893"/>
      <c r="L156" s="893"/>
      <c r="M156" s="893"/>
      <c r="N156" s="893"/>
      <c r="O156" s="893"/>
      <c r="P156" s="544"/>
      <c r="Q156" s="725">
        <f t="shared" si="36"/>
        <v>0</v>
      </c>
      <c r="R156" s="894">
        <f t="shared" si="37"/>
        <v>0</v>
      </c>
      <c r="S156" s="730">
        <f t="shared" si="38"/>
        <v>0</v>
      </c>
      <c r="T156" s="895"/>
      <c r="U156" s="725">
        <f t="shared" si="39"/>
        <v>0</v>
      </c>
      <c r="V156" s="729">
        <f t="shared" si="40"/>
        <v>0</v>
      </c>
      <c r="W156" s="730">
        <f t="shared" si="41"/>
        <v>0</v>
      </c>
      <c r="X156" s="731">
        <f t="shared" si="42"/>
        <v>0</v>
      </c>
      <c r="Y156" s="12"/>
      <c r="Z156" s="12"/>
      <c r="AA156" s="10"/>
      <c r="AB156" s="10"/>
      <c r="AC156" s="10"/>
      <c r="AD156" s="10"/>
      <c r="AE156" s="10"/>
    </row>
    <row r="157" spans="1:31" x14ac:dyDescent="0.25">
      <c r="A157" s="888"/>
      <c r="B157" s="889"/>
      <c r="C157" s="889"/>
      <c r="D157" s="890"/>
      <c r="E157" s="726" t="s">
        <v>510</v>
      </c>
      <c r="F157" s="727" t="s">
        <v>510</v>
      </c>
      <c r="G157" s="728" t="s">
        <v>510</v>
      </c>
      <c r="H157" s="896"/>
      <c r="I157" s="896"/>
      <c r="J157" s="897"/>
      <c r="K157" s="893"/>
      <c r="L157" s="893"/>
      <c r="M157" s="893"/>
      <c r="N157" s="893"/>
      <c r="O157" s="893"/>
      <c r="P157" s="544"/>
      <c r="Q157" s="725">
        <f t="shared" si="36"/>
        <v>0</v>
      </c>
      <c r="R157" s="894">
        <f t="shared" si="37"/>
        <v>0</v>
      </c>
      <c r="S157" s="730">
        <f t="shared" si="38"/>
        <v>0</v>
      </c>
      <c r="T157" s="895"/>
      <c r="U157" s="725">
        <f t="shared" si="39"/>
        <v>0</v>
      </c>
      <c r="V157" s="729">
        <f t="shared" si="40"/>
        <v>0</v>
      </c>
      <c r="W157" s="730">
        <f t="shared" si="41"/>
        <v>0</v>
      </c>
      <c r="X157" s="731">
        <f t="shared" si="42"/>
        <v>0</v>
      </c>
      <c r="Y157" s="12"/>
      <c r="Z157" s="12"/>
      <c r="AA157" s="10"/>
      <c r="AB157" s="10"/>
      <c r="AC157" s="10"/>
      <c r="AD157" s="10"/>
      <c r="AE157" s="10"/>
    </row>
    <row r="158" spans="1:31" x14ac:dyDescent="0.25">
      <c r="A158" s="888"/>
      <c r="B158" s="889"/>
      <c r="C158" s="889"/>
      <c r="D158" s="890"/>
      <c r="E158" s="726" t="s">
        <v>510</v>
      </c>
      <c r="F158" s="727" t="s">
        <v>510</v>
      </c>
      <c r="G158" s="728" t="s">
        <v>510</v>
      </c>
      <c r="H158" s="896"/>
      <c r="I158" s="896"/>
      <c r="J158" s="897"/>
      <c r="K158" s="893"/>
      <c r="L158" s="893"/>
      <c r="M158" s="893"/>
      <c r="N158" s="893"/>
      <c r="O158" s="893"/>
      <c r="P158" s="544"/>
      <c r="Q158" s="725">
        <f t="shared" si="36"/>
        <v>0</v>
      </c>
      <c r="R158" s="894">
        <f t="shared" si="37"/>
        <v>0</v>
      </c>
      <c r="S158" s="730">
        <f t="shared" si="38"/>
        <v>0</v>
      </c>
      <c r="T158" s="895"/>
      <c r="U158" s="725">
        <f t="shared" si="39"/>
        <v>0</v>
      </c>
      <c r="V158" s="729">
        <f t="shared" si="40"/>
        <v>0</v>
      </c>
      <c r="W158" s="730">
        <f t="shared" si="41"/>
        <v>0</v>
      </c>
      <c r="X158" s="731">
        <f t="shared" si="42"/>
        <v>0</v>
      </c>
      <c r="Y158" s="12"/>
      <c r="Z158" s="12"/>
      <c r="AA158" s="10"/>
      <c r="AB158" s="10"/>
      <c r="AC158" s="10"/>
      <c r="AD158" s="10"/>
      <c r="AE158" s="10"/>
    </row>
    <row r="159" spans="1:31" x14ac:dyDescent="0.25">
      <c r="A159" s="888"/>
      <c r="B159" s="889"/>
      <c r="C159" s="889"/>
      <c r="D159" s="890"/>
      <c r="E159" s="726" t="s">
        <v>510</v>
      </c>
      <c r="F159" s="727" t="s">
        <v>510</v>
      </c>
      <c r="G159" s="728" t="s">
        <v>510</v>
      </c>
      <c r="H159" s="896"/>
      <c r="I159" s="896"/>
      <c r="J159" s="897"/>
      <c r="K159" s="893"/>
      <c r="L159" s="893"/>
      <c r="M159" s="893"/>
      <c r="N159" s="893"/>
      <c r="O159" s="893"/>
      <c r="P159" s="544"/>
      <c r="Q159" s="725">
        <f t="shared" si="36"/>
        <v>0</v>
      </c>
      <c r="R159" s="894">
        <f t="shared" si="37"/>
        <v>0</v>
      </c>
      <c r="S159" s="730">
        <f t="shared" si="38"/>
        <v>0</v>
      </c>
      <c r="T159" s="895"/>
      <c r="U159" s="725">
        <f t="shared" si="39"/>
        <v>0</v>
      </c>
      <c r="V159" s="729">
        <f t="shared" si="40"/>
        <v>0</v>
      </c>
      <c r="W159" s="730">
        <f t="shared" si="41"/>
        <v>0</v>
      </c>
      <c r="X159" s="731">
        <f t="shared" si="42"/>
        <v>0</v>
      </c>
      <c r="Y159" s="12"/>
      <c r="Z159" s="12"/>
      <c r="AA159" s="10"/>
      <c r="AB159" s="10"/>
      <c r="AC159" s="10"/>
      <c r="AD159" s="10"/>
      <c r="AE159" s="10"/>
    </row>
    <row r="160" spans="1:31" x14ac:dyDescent="0.25">
      <c r="A160" s="888"/>
      <c r="B160" s="889"/>
      <c r="C160" s="889"/>
      <c r="D160" s="890"/>
      <c r="E160" s="726" t="s">
        <v>510</v>
      </c>
      <c r="F160" s="727" t="s">
        <v>510</v>
      </c>
      <c r="G160" s="728" t="s">
        <v>510</v>
      </c>
      <c r="H160" s="896"/>
      <c r="I160" s="896"/>
      <c r="J160" s="897"/>
      <c r="K160" s="893"/>
      <c r="L160" s="893"/>
      <c r="M160" s="893"/>
      <c r="N160" s="893"/>
      <c r="O160" s="893"/>
      <c r="P160" s="544"/>
      <c r="Q160" s="725">
        <f t="shared" si="36"/>
        <v>0</v>
      </c>
      <c r="R160" s="894">
        <f t="shared" si="37"/>
        <v>0</v>
      </c>
      <c r="S160" s="730">
        <f t="shared" si="38"/>
        <v>0</v>
      </c>
      <c r="T160" s="895"/>
      <c r="U160" s="725">
        <f t="shared" si="39"/>
        <v>0</v>
      </c>
      <c r="V160" s="729">
        <f t="shared" si="40"/>
        <v>0</v>
      </c>
      <c r="W160" s="730">
        <f t="shared" si="41"/>
        <v>0</v>
      </c>
      <c r="X160" s="731">
        <f t="shared" si="42"/>
        <v>0</v>
      </c>
      <c r="Y160" s="12"/>
      <c r="Z160" s="12"/>
      <c r="AA160" s="10"/>
      <c r="AB160" s="10"/>
      <c r="AC160" s="10"/>
      <c r="AD160" s="10"/>
      <c r="AE160" s="10"/>
    </row>
    <row r="161" spans="1:31" x14ac:dyDescent="0.25">
      <c r="A161" s="888"/>
      <c r="B161" s="889"/>
      <c r="C161" s="889"/>
      <c r="D161" s="890"/>
      <c r="E161" s="726" t="s">
        <v>510</v>
      </c>
      <c r="F161" s="727" t="s">
        <v>510</v>
      </c>
      <c r="G161" s="728" t="s">
        <v>510</v>
      </c>
      <c r="H161" s="896"/>
      <c r="I161" s="896"/>
      <c r="J161" s="897"/>
      <c r="K161" s="893"/>
      <c r="L161" s="893"/>
      <c r="M161" s="893"/>
      <c r="N161" s="893"/>
      <c r="O161" s="893"/>
      <c r="P161" s="544"/>
      <c r="Q161" s="725">
        <f t="shared" si="36"/>
        <v>0</v>
      </c>
      <c r="R161" s="894">
        <f t="shared" si="37"/>
        <v>0</v>
      </c>
      <c r="S161" s="730">
        <f t="shared" si="38"/>
        <v>0</v>
      </c>
      <c r="T161" s="895"/>
      <c r="U161" s="725">
        <f t="shared" si="39"/>
        <v>0</v>
      </c>
      <c r="V161" s="729">
        <f t="shared" si="40"/>
        <v>0</v>
      </c>
      <c r="W161" s="730">
        <f t="shared" si="41"/>
        <v>0</v>
      </c>
      <c r="X161" s="731">
        <f t="shared" si="42"/>
        <v>0</v>
      </c>
      <c r="Y161" s="12"/>
      <c r="Z161" s="12"/>
      <c r="AA161" s="10"/>
      <c r="AB161" s="10"/>
      <c r="AC161" s="10"/>
      <c r="AD161" s="10"/>
      <c r="AE161" s="10"/>
    </row>
    <row r="162" spans="1:31" x14ac:dyDescent="0.25">
      <c r="A162" s="888"/>
      <c r="B162" s="889"/>
      <c r="C162" s="889"/>
      <c r="D162" s="890"/>
      <c r="E162" s="726" t="s">
        <v>510</v>
      </c>
      <c r="F162" s="727" t="s">
        <v>510</v>
      </c>
      <c r="G162" s="728" t="s">
        <v>510</v>
      </c>
      <c r="H162" s="896"/>
      <c r="I162" s="896"/>
      <c r="J162" s="897"/>
      <c r="K162" s="893"/>
      <c r="L162" s="893"/>
      <c r="M162" s="893"/>
      <c r="N162" s="893"/>
      <c r="O162" s="893"/>
      <c r="P162" s="544"/>
      <c r="Q162" s="725">
        <f t="shared" si="36"/>
        <v>0</v>
      </c>
      <c r="R162" s="894">
        <f t="shared" si="37"/>
        <v>0</v>
      </c>
      <c r="S162" s="730">
        <f t="shared" si="38"/>
        <v>0</v>
      </c>
      <c r="T162" s="895"/>
      <c r="U162" s="725">
        <f t="shared" si="39"/>
        <v>0</v>
      </c>
      <c r="V162" s="729">
        <f t="shared" si="40"/>
        <v>0</v>
      </c>
      <c r="W162" s="730">
        <f t="shared" si="41"/>
        <v>0</v>
      </c>
      <c r="X162" s="731">
        <f t="shared" si="42"/>
        <v>0</v>
      </c>
      <c r="Y162" s="12"/>
      <c r="Z162" s="12"/>
      <c r="AA162" s="10"/>
      <c r="AB162" s="10"/>
      <c r="AC162" s="10"/>
      <c r="AD162" s="10"/>
      <c r="AE162" s="10"/>
    </row>
    <row r="163" spans="1:31" x14ac:dyDescent="0.25">
      <c r="A163" s="888"/>
      <c r="B163" s="898"/>
      <c r="C163" s="898"/>
      <c r="D163" s="899"/>
      <c r="E163" s="726" t="s">
        <v>510</v>
      </c>
      <c r="F163" s="727" t="s">
        <v>510</v>
      </c>
      <c r="G163" s="728" t="s">
        <v>510</v>
      </c>
      <c r="H163" s="900"/>
      <c r="I163" s="900"/>
      <c r="J163" s="901"/>
      <c r="K163" s="893"/>
      <c r="L163" s="893"/>
      <c r="M163" s="893"/>
      <c r="N163" s="893"/>
      <c r="O163" s="893"/>
      <c r="P163" s="544"/>
      <c r="Q163" s="725">
        <f>C163*D163*H163*0.001</f>
        <v>0</v>
      </c>
      <c r="R163" s="894">
        <f>C163*D163*I163*0.000001</f>
        <v>0</v>
      </c>
      <c r="S163" s="730">
        <f>C163*D163*J163*0.000001</f>
        <v>0</v>
      </c>
      <c r="T163" s="895"/>
      <c r="U163" s="725">
        <f>Q163*1</f>
        <v>0</v>
      </c>
      <c r="V163" s="732">
        <f>R163*25</f>
        <v>0</v>
      </c>
      <c r="W163" s="730">
        <f t="shared" si="41"/>
        <v>0</v>
      </c>
      <c r="X163" s="733">
        <f>SUM(U163:W163)</f>
        <v>0</v>
      </c>
      <c r="Y163" s="12"/>
      <c r="Z163" s="12"/>
      <c r="AA163" s="10"/>
      <c r="AB163" s="10"/>
      <c r="AC163" s="10"/>
      <c r="AD163" s="10"/>
      <c r="AE163" s="10"/>
    </row>
    <row r="164" spans="1:31" ht="15.75" customHeight="1" x14ac:dyDescent="0.25">
      <c r="A164" s="888"/>
      <c r="B164" s="902"/>
      <c r="C164" s="902"/>
      <c r="D164" s="903"/>
      <c r="E164" s="726" t="s">
        <v>510</v>
      </c>
      <c r="F164" s="727" t="s">
        <v>510</v>
      </c>
      <c r="G164" s="728" t="s">
        <v>510</v>
      </c>
      <c r="H164" s="904"/>
      <c r="I164" s="904"/>
      <c r="J164" s="905"/>
      <c r="K164" s="893"/>
      <c r="L164" s="893"/>
      <c r="M164" s="893"/>
      <c r="N164" s="893"/>
      <c r="O164" s="893"/>
      <c r="P164" s="544"/>
      <c r="Q164" s="725">
        <f>C164*D164*H164*0.001</f>
        <v>0</v>
      </c>
      <c r="R164" s="894">
        <f>C164*D164*I164*0.000001</f>
        <v>0</v>
      </c>
      <c r="S164" s="730">
        <f>C164*D164*J164*0.000001</f>
        <v>0</v>
      </c>
      <c r="T164" s="895"/>
      <c r="U164" s="725">
        <f>Q164*1</f>
        <v>0</v>
      </c>
      <c r="V164" s="732">
        <f>R164*25</f>
        <v>0</v>
      </c>
      <c r="W164" s="730">
        <f t="shared" si="41"/>
        <v>0</v>
      </c>
      <c r="X164" s="733">
        <f>SUM(U164:W164)</f>
        <v>0</v>
      </c>
      <c r="Y164" s="12"/>
      <c r="Z164" s="12"/>
      <c r="AA164" s="10"/>
      <c r="AB164" s="10"/>
      <c r="AC164" s="10"/>
      <c r="AD164" s="10"/>
      <c r="AE164" s="10"/>
    </row>
    <row r="165" spans="1:31" ht="15.75" customHeight="1" thickBot="1" x14ac:dyDescent="0.3">
      <c r="A165" s="784"/>
      <c r="B165" s="906"/>
      <c r="C165" s="906"/>
      <c r="D165" s="907"/>
      <c r="E165" s="791" t="s">
        <v>510</v>
      </c>
      <c r="F165" s="792" t="s">
        <v>510</v>
      </c>
      <c r="G165" s="793" t="s">
        <v>510</v>
      </c>
      <c r="H165" s="908"/>
      <c r="I165" s="909"/>
      <c r="J165" s="910"/>
      <c r="K165" s="911"/>
      <c r="L165" s="911"/>
      <c r="M165" s="911"/>
      <c r="N165" s="911"/>
      <c r="O165" s="911"/>
      <c r="P165" s="912"/>
      <c r="Q165" s="725">
        <f>C165*D165*H165*0.001</f>
        <v>0</v>
      </c>
      <c r="R165" s="894">
        <f>C165*D165*I165*0.000001</f>
        <v>0</v>
      </c>
      <c r="S165" s="730">
        <f>C165*D165*J165*0.000001</f>
        <v>0</v>
      </c>
      <c r="T165" s="895"/>
      <c r="U165" s="734">
        <f>Q165*1</f>
        <v>0</v>
      </c>
      <c r="V165" s="735">
        <f>R165*25</f>
        <v>0</v>
      </c>
      <c r="W165" s="730">
        <f t="shared" si="41"/>
        <v>0</v>
      </c>
      <c r="X165" s="736">
        <f>SUM(U165:W165)</f>
        <v>0</v>
      </c>
      <c r="Y165" s="12"/>
      <c r="Z165" s="12"/>
      <c r="AA165" s="10"/>
      <c r="AB165" s="10"/>
      <c r="AC165" s="10"/>
      <c r="AD165" s="10"/>
      <c r="AE165" s="10"/>
    </row>
    <row r="166" spans="1:31" ht="15.75" customHeight="1" thickBot="1" x14ac:dyDescent="0.3">
      <c r="A166" s="10"/>
      <c r="B166" s="12"/>
      <c r="C166" s="12"/>
      <c r="D166" s="12"/>
      <c r="E166" s="12"/>
      <c r="F166" s="12"/>
      <c r="G166" s="12"/>
      <c r="H166" s="12"/>
      <c r="I166" s="12"/>
      <c r="J166" s="12"/>
      <c r="K166" s="12"/>
      <c r="L166" s="12"/>
      <c r="M166" s="12"/>
      <c r="N166" s="12"/>
      <c r="O166" s="12"/>
      <c r="P166" s="846" t="s">
        <v>85</v>
      </c>
      <c r="Q166" s="541">
        <f>SUM(Q146:Q165)</f>
        <v>0</v>
      </c>
      <c r="R166" s="738">
        <f>SUM(R146:R165)</f>
        <v>0</v>
      </c>
      <c r="S166" s="738">
        <f>SUM(S146:S165)</f>
        <v>0</v>
      </c>
      <c r="T166" s="739"/>
      <c r="U166" s="541">
        <f>SUM(U146:U165)</f>
        <v>0</v>
      </c>
      <c r="V166" s="738">
        <f>SUM(V146:V165)</f>
        <v>0</v>
      </c>
      <c r="W166" s="738">
        <f>SUM(W146:W165)</f>
        <v>0</v>
      </c>
      <c r="X166" s="541">
        <f>SUM(X146:X165)</f>
        <v>0</v>
      </c>
      <c r="Y166" s="12"/>
      <c r="Z166" s="12"/>
      <c r="AA166" s="10"/>
      <c r="AB166" s="10"/>
      <c r="AC166" s="10"/>
      <c r="AD166" s="10"/>
      <c r="AE166" s="10"/>
    </row>
    <row r="167" spans="1:31" ht="15.75" customHeight="1" x14ac:dyDescent="0.25">
      <c r="A167" s="12"/>
      <c r="B167" s="12"/>
      <c r="C167" s="12"/>
      <c r="D167" s="12"/>
      <c r="E167" s="12"/>
      <c r="F167" s="12"/>
      <c r="G167" s="12"/>
      <c r="H167" s="12"/>
      <c r="I167" s="12"/>
      <c r="J167" s="12"/>
      <c r="K167" s="12"/>
      <c r="L167" s="12"/>
      <c r="M167" s="12"/>
      <c r="N167" s="12"/>
      <c r="O167" s="929"/>
      <c r="P167" s="929"/>
      <c r="Q167" s="913"/>
      <c r="R167" s="913"/>
      <c r="S167" s="913"/>
      <c r="T167" s="929"/>
      <c r="U167" s="913"/>
      <c r="V167" s="913"/>
      <c r="W167" s="10"/>
      <c r="X167" s="12"/>
      <c r="Y167" s="12"/>
      <c r="Z167" s="12"/>
      <c r="AA167" s="10"/>
      <c r="AB167" s="10"/>
      <c r="AC167" s="10"/>
      <c r="AD167" s="10"/>
      <c r="AE167" s="10"/>
    </row>
    <row r="168" spans="1:31" ht="20.25" customHeight="1" x14ac:dyDescent="0.25">
      <c r="A168" s="12"/>
      <c r="B168" s="12"/>
      <c r="C168" s="12"/>
      <c r="D168" s="12"/>
      <c r="E168" s="12"/>
      <c r="F168" s="12"/>
      <c r="G168" s="12"/>
      <c r="H168" s="12"/>
      <c r="I168" s="12"/>
      <c r="J168" s="12"/>
      <c r="K168" s="12"/>
      <c r="L168" s="12"/>
      <c r="M168" s="12"/>
      <c r="N168" s="12"/>
      <c r="O168" s="12"/>
      <c r="P168" s="12"/>
      <c r="Q168" s="10"/>
      <c r="R168" s="10"/>
      <c r="S168" s="10"/>
      <c r="T168" s="10"/>
      <c r="U168" s="10"/>
      <c r="V168" s="10"/>
      <c r="W168" s="10"/>
      <c r="X168" s="12"/>
      <c r="Y168" s="12"/>
      <c r="Z168" s="12"/>
      <c r="AA168" s="10"/>
      <c r="AB168" s="10"/>
      <c r="AC168" s="10"/>
      <c r="AD168" s="10"/>
      <c r="AE168" s="10"/>
    </row>
    <row r="169" spans="1:31" ht="18.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0"/>
      <c r="AB169" s="10"/>
      <c r="AC169" s="10"/>
      <c r="AD169" s="10"/>
      <c r="AE169" s="10"/>
    </row>
    <row r="170" spans="1:31" ht="19.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0"/>
      <c r="AB170" s="10"/>
      <c r="AC170" s="10"/>
      <c r="AD170" s="10"/>
      <c r="AE170" s="10"/>
    </row>
    <row r="171" spans="1:3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0"/>
      <c r="AB171" s="10"/>
      <c r="AC171" s="10"/>
      <c r="AD171" s="10"/>
      <c r="AE171" s="10"/>
    </row>
    <row r="172" spans="1:3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0"/>
      <c r="AB172" s="10"/>
      <c r="AC172" s="10"/>
      <c r="AD172" s="10"/>
      <c r="AE172" s="10"/>
    </row>
    <row r="173" spans="1:3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0"/>
      <c r="AB173" s="10"/>
      <c r="AC173" s="10"/>
      <c r="AD173" s="10"/>
      <c r="AE173" s="10"/>
    </row>
    <row r="179" ht="18.75" customHeight="1" x14ac:dyDescent="0.25"/>
    <row r="180" ht="15.75" customHeight="1" x14ac:dyDescent="0.25"/>
    <row r="181" ht="18.75" customHeight="1" x14ac:dyDescent="0.25"/>
    <row r="182" ht="18.75" customHeight="1" x14ac:dyDescent="0.25"/>
    <row r="183" ht="18.75" customHeight="1" x14ac:dyDescent="0.25"/>
    <row r="184" ht="18.75" customHeight="1" x14ac:dyDescent="0.25"/>
    <row r="185" ht="16.5" customHeight="1" x14ac:dyDescent="0.25"/>
  </sheetData>
  <sheetProtection formatCells="0" formatColumns="0" formatRows="0" insertRows="0"/>
  <mergeCells count="54">
    <mergeCell ref="G7:K7"/>
    <mergeCell ref="G8:K8"/>
    <mergeCell ref="G9:K9"/>
    <mergeCell ref="B43:D43"/>
    <mergeCell ref="A119:F119"/>
    <mergeCell ref="G119:I119"/>
    <mergeCell ref="J119:L119"/>
    <mergeCell ref="Q119:T119"/>
    <mergeCell ref="U119:X119"/>
    <mergeCell ref="A144:D144"/>
    <mergeCell ref="E144:G144"/>
    <mergeCell ref="H144:J144"/>
    <mergeCell ref="Q144:S144"/>
    <mergeCell ref="U144:X144"/>
    <mergeCell ref="U91:X91"/>
    <mergeCell ref="U60:W60"/>
    <mergeCell ref="A61:B61"/>
    <mergeCell ref="A62:G62"/>
    <mergeCell ref="H62:J62"/>
    <mergeCell ref="K62:L62"/>
    <mergeCell ref="Q62:T62"/>
    <mergeCell ref="U62:X62"/>
    <mergeCell ref="A90:B90"/>
    <mergeCell ref="A91:F91"/>
    <mergeCell ref="G91:L91"/>
    <mergeCell ref="N91:O91"/>
    <mergeCell ref="Q91:T91"/>
    <mergeCell ref="A59:H59"/>
    <mergeCell ref="U59:W59"/>
    <mergeCell ref="A28:A29"/>
    <mergeCell ref="B28:B29"/>
    <mergeCell ref="A30:A31"/>
    <mergeCell ref="B30:B31"/>
    <mergeCell ref="A40:K40"/>
    <mergeCell ref="C41:E41"/>
    <mergeCell ref="A43:A44"/>
    <mergeCell ref="E43:G43"/>
    <mergeCell ref="H43:J43"/>
    <mergeCell ref="X57:AD57"/>
    <mergeCell ref="U58:W58"/>
    <mergeCell ref="K43:M43"/>
    <mergeCell ref="A22:A23"/>
    <mergeCell ref="B22:B23"/>
    <mergeCell ref="A24:A25"/>
    <mergeCell ref="B24:B25"/>
    <mergeCell ref="A26:A27"/>
    <mergeCell ref="B26:B27"/>
    <mergeCell ref="G10:K10"/>
    <mergeCell ref="A17:B17"/>
    <mergeCell ref="A18:M18"/>
    <mergeCell ref="A20:A21"/>
    <mergeCell ref="B20:B21"/>
    <mergeCell ref="G11:K11"/>
    <mergeCell ref="A5:B5"/>
  </mergeCells>
  <dataValidations count="1">
    <dataValidation type="list" allowBlank="1" showInputMessage="1" showErrorMessage="1" sqref="H114:J114 G88:I90" xr:uid="{FDFB823E-B712-468C-BC19-BF0371E4C042}">
      <formula1>$A$90:$A$142</formula1>
    </dataValidation>
  </dataValidations>
  <pageMargins left="0.7" right="0.7" top="0.18729166666666666" bottom="0.75" header="0.3" footer="0.3"/>
  <pageSetup paperSize="9" scale="31" orientation="landscape" r:id="rId1"/>
  <headerFooter>
    <oddHeader>&amp;C&amp;G</oddHeader>
  </headerFooter>
  <legacy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8FEB79FB-6ED4-4C48-8B55-E4A43E4D576E}">
          <x14:formula1>
            <xm:f>Reference!$N$1:$N$3</xm:f>
          </x14:formula1>
          <xm:sqref>T19</xm:sqref>
        </x14:dataValidation>
        <x14:dataValidation type="list" allowBlank="1" showInputMessage="1" showErrorMessage="1" xr:uid="{C5CB5C17-C965-448C-9D1E-FEEFFBFF0135}">
          <x14:formula1>
            <xm:f>Reference!$A$53:$A$55</xm:f>
          </x14:formula1>
          <xm:sqref>B7:D7</xm:sqref>
        </x14:dataValidation>
        <x14:dataValidation type="list" allowBlank="1" showInputMessage="1" showErrorMessage="1" xr:uid="{D209CCB6-F7EE-4605-9081-79D35BE5F97A}">
          <x14:formula1>
            <xm:f>Reference!$A$57:$A$60</xm:f>
          </x14:formula1>
          <xm:sqref>B9:D9</xm:sqref>
        </x14:dataValidation>
        <x14:dataValidation type="list" allowBlank="1" showInputMessage="1" showErrorMessage="1" xr:uid="{6442E7AB-C53D-46BD-8FE9-6B71308B86F1}">
          <x14:formula1>
            <xm:f>Reference!$A$28:$A$50</xm:f>
          </x14:formula1>
          <xm:sqref>M93:M113 E147:G165 G121:I140 H64:J87 H45:J56</xm:sqref>
        </x14:dataValidation>
        <x14:dataValidation type="list" allowBlank="1" showInputMessage="1" showErrorMessage="1" xr:uid="{01AEAA86-6710-427E-B866-B6BEEDCDE94D}">
          <x14:formula1>
            <xm:f>Reference!$A$65:$A$568</xm:f>
          </x14:formula1>
          <xm:sqref>C64:C87 C93:C113</xm:sqref>
        </x14:dataValidation>
        <x14:dataValidation type="list" allowBlank="1" showInputMessage="1" showErrorMessage="1" xr:uid="{042C2AFF-727F-469B-B147-12524296185F}">
          <x14:formula1>
            <xm:f>Reference!$A$65:$A$68</xm:f>
          </x14:formula1>
          <xm:sqref>C121:C140</xm:sqref>
        </x14:dataValidation>
        <x14:dataValidation type="list" allowBlank="1" showInputMessage="1" showErrorMessage="1" xr:uid="{826D7363-127C-4BD0-AEC3-F66EAB947CB0}">
          <x14:formula1>
            <xm:f>Reference!$A$23:$A$25</xm:f>
          </x14:formula1>
          <xm:sqref>B121:B140 B64:B87 B93:B113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43E8B-377F-4C1F-BD69-48EAF8036C89}">
  <sheetPr>
    <pageSetUpPr fitToPage="1"/>
  </sheetPr>
  <dimension ref="A1:CF185"/>
  <sheetViews>
    <sheetView topLeftCell="A17" zoomScale="82" zoomScaleNormal="82" workbookViewId="0">
      <selection activeCell="C19" sqref="C19:C35"/>
    </sheetView>
  </sheetViews>
  <sheetFormatPr defaultRowHeight="16.5" x14ac:dyDescent="0.25"/>
  <cols>
    <col min="1" max="1" width="45.85546875" style="104" customWidth="1"/>
    <col min="2" max="2" width="24.5703125" style="104" customWidth="1"/>
    <col min="3" max="3" width="28.42578125" style="104" customWidth="1"/>
    <col min="4" max="4" width="18.140625" style="104" customWidth="1"/>
    <col min="5" max="5" width="25.140625" style="104" customWidth="1"/>
    <col min="6" max="6" width="17.7109375" style="104" customWidth="1"/>
    <col min="7" max="7" width="18" style="104" customWidth="1"/>
    <col min="8" max="8" width="17" style="104" customWidth="1"/>
    <col min="9" max="9" width="14.28515625" style="104" customWidth="1"/>
    <col min="10" max="10" width="14.42578125" style="104" customWidth="1"/>
    <col min="11" max="11" width="14.140625" style="104" customWidth="1"/>
    <col min="12" max="12" width="16.85546875" style="104" customWidth="1"/>
    <col min="13" max="13" width="13" style="104" customWidth="1"/>
    <col min="14" max="14" width="14.7109375" style="104" customWidth="1"/>
    <col min="15" max="15" width="13.5703125" style="104" customWidth="1"/>
    <col min="16" max="16" width="14.5703125" style="104" customWidth="1"/>
    <col min="17" max="17" width="15.42578125" style="104" customWidth="1"/>
    <col min="18" max="18" width="10.140625" style="104" customWidth="1"/>
    <col min="19" max="19" width="10.28515625" style="104" customWidth="1"/>
    <col min="20" max="20" width="17.140625" style="104" customWidth="1"/>
    <col min="21" max="21" width="25.7109375" style="104" customWidth="1"/>
    <col min="22" max="22" width="17.7109375" style="104" customWidth="1"/>
    <col min="23" max="23" width="24.85546875" style="104" customWidth="1"/>
    <col min="24" max="24" width="16.7109375" style="104" customWidth="1"/>
    <col min="25" max="26" width="9.140625" style="104"/>
    <col min="27" max="65" width="9.140625" style="105"/>
    <col min="66" max="16384" width="9.140625" style="104"/>
  </cols>
  <sheetData>
    <row r="1" spans="1:65" ht="17.25" thickBot="1" x14ac:dyDescent="0.3"/>
    <row r="2" spans="1:65" ht="23.25" customHeight="1" thickBot="1" x14ac:dyDescent="0.4">
      <c r="A2" s="708" t="s">
        <v>676</v>
      </c>
      <c r="B2" s="709"/>
      <c r="C2" s="709"/>
      <c r="D2" s="709"/>
      <c r="E2" s="709"/>
      <c r="F2" s="709"/>
      <c r="G2" s="709"/>
      <c r="H2" s="710"/>
      <c r="I2" s="711"/>
      <c r="J2" s="711"/>
      <c r="K2" s="711"/>
      <c r="L2" s="712"/>
    </row>
    <row r="4" spans="1:65" ht="17.25" thickBot="1" x14ac:dyDescent="0.3"/>
    <row r="5" spans="1:65" ht="17.25" thickBot="1" x14ac:dyDescent="0.3">
      <c r="A5" s="1107" t="s">
        <v>514</v>
      </c>
      <c r="B5" s="1108"/>
      <c r="C5" s="12"/>
      <c r="D5" s="12"/>
      <c r="E5" s="12"/>
      <c r="F5" s="10"/>
      <c r="G5" s="10"/>
      <c r="H5" s="10"/>
      <c r="I5" s="10"/>
      <c r="J5" s="10"/>
      <c r="K5" s="10"/>
      <c r="L5" s="10"/>
      <c r="M5" s="12"/>
      <c r="N5" s="12"/>
      <c r="O5" s="12"/>
      <c r="P5" s="12"/>
      <c r="Q5" s="12"/>
      <c r="R5" s="12"/>
      <c r="S5" s="12"/>
      <c r="T5" s="12"/>
      <c r="U5" s="12"/>
      <c r="V5" s="12"/>
      <c r="W5" s="12"/>
    </row>
    <row r="6" spans="1:65" x14ac:dyDescent="0.25">
      <c r="A6" s="563" t="s">
        <v>573</v>
      </c>
      <c r="B6" s="564"/>
      <c r="C6" s="447"/>
      <c r="D6" s="12"/>
      <c r="E6" s="12"/>
      <c r="F6" s="10"/>
      <c r="G6" s="10"/>
      <c r="H6" s="10"/>
      <c r="I6" s="10"/>
      <c r="J6" s="10"/>
      <c r="K6" s="10"/>
      <c r="L6" s="10"/>
      <c r="M6" s="12"/>
      <c r="N6" s="12"/>
      <c r="O6" s="12"/>
      <c r="P6" s="12"/>
      <c r="Q6" s="12"/>
      <c r="R6" s="12"/>
      <c r="S6" s="12"/>
      <c r="T6" s="12"/>
      <c r="U6" s="12"/>
      <c r="V6" s="12"/>
      <c r="W6" s="12"/>
    </row>
    <row r="7" spans="1:65" x14ac:dyDescent="0.25">
      <c r="A7" s="565" t="s">
        <v>515</v>
      </c>
      <c r="B7" s="566" t="s">
        <v>510</v>
      </c>
      <c r="C7" s="566" t="s">
        <v>510</v>
      </c>
      <c r="D7" s="566" t="s">
        <v>510</v>
      </c>
      <c r="E7" s="549" t="s">
        <v>1</v>
      </c>
      <c r="F7" s="914" t="s">
        <v>162</v>
      </c>
      <c r="G7" s="1352" t="s">
        <v>446</v>
      </c>
      <c r="H7" s="1353"/>
      <c r="I7" s="1353"/>
      <c r="J7" s="1353"/>
      <c r="K7" s="1366"/>
      <c r="L7" s="1351"/>
      <c r="M7" s="12"/>
      <c r="Q7" s="105"/>
      <c r="R7" s="105"/>
      <c r="S7" s="105"/>
      <c r="T7" s="105"/>
      <c r="U7" s="105"/>
      <c r="V7" s="105"/>
      <c r="W7" s="105"/>
      <c r="X7" s="105"/>
      <c r="Y7" s="105"/>
      <c r="Z7" s="105"/>
      <c r="BD7" s="104"/>
      <c r="BE7" s="104"/>
      <c r="BF7" s="104"/>
      <c r="BG7" s="104"/>
      <c r="BH7" s="104"/>
      <c r="BI7" s="104"/>
      <c r="BJ7" s="104"/>
      <c r="BK7" s="104"/>
      <c r="BL7" s="104"/>
      <c r="BM7" s="104"/>
    </row>
    <row r="8" spans="1:65" ht="19.5" customHeight="1" x14ac:dyDescent="0.25">
      <c r="A8" s="565" t="s">
        <v>516</v>
      </c>
      <c r="B8" s="566"/>
      <c r="C8" s="566"/>
      <c r="D8" s="566"/>
      <c r="E8" s="12"/>
      <c r="F8" s="12"/>
      <c r="G8" s="1355" t="s">
        <v>226</v>
      </c>
      <c r="H8" s="1364"/>
      <c r="I8" s="1364"/>
      <c r="J8" s="1364"/>
      <c r="K8" s="1365"/>
      <c r="L8" s="957"/>
      <c r="M8" s="12"/>
      <c r="Q8" s="105"/>
      <c r="R8" s="105"/>
      <c r="S8" s="105"/>
      <c r="T8" s="105"/>
      <c r="U8" s="105"/>
      <c r="V8" s="105"/>
      <c r="W8" s="105"/>
      <c r="X8" s="105"/>
      <c r="Y8" s="105"/>
      <c r="Z8" s="105"/>
      <c r="BD8" s="104"/>
      <c r="BE8" s="104"/>
      <c r="BF8" s="104"/>
      <c r="BG8" s="104"/>
      <c r="BH8" s="104"/>
      <c r="BI8" s="104"/>
      <c r="BJ8" s="104"/>
      <c r="BK8" s="104"/>
      <c r="BL8" s="104"/>
      <c r="BM8" s="104"/>
    </row>
    <row r="9" spans="1:65" ht="21.75" customHeight="1" x14ac:dyDescent="0.25">
      <c r="A9" s="565" t="s">
        <v>224</v>
      </c>
      <c r="B9" s="566" t="s">
        <v>517</v>
      </c>
      <c r="C9" s="566" t="s">
        <v>517</v>
      </c>
      <c r="D9" s="566" t="s">
        <v>517</v>
      </c>
      <c r="E9" s="12"/>
      <c r="F9" s="12"/>
      <c r="G9" s="1355" t="s">
        <v>735</v>
      </c>
      <c r="H9" s="1364"/>
      <c r="I9" s="1364"/>
      <c r="J9" s="1364"/>
      <c r="K9" s="1365"/>
      <c r="L9" s="957"/>
      <c r="M9" s="12"/>
      <c r="Q9" s="105"/>
      <c r="R9" s="105"/>
      <c r="S9" s="105"/>
      <c r="T9" s="105"/>
      <c r="U9" s="105"/>
      <c r="V9" s="105"/>
      <c r="W9" s="105"/>
      <c r="X9" s="105"/>
      <c r="Y9" s="105"/>
      <c r="Z9" s="105"/>
      <c r="BD9" s="104"/>
      <c r="BE9" s="104"/>
      <c r="BF9" s="104"/>
      <c r="BG9" s="104"/>
      <c r="BH9" s="104"/>
      <c r="BI9" s="104"/>
      <c r="BJ9" s="104"/>
      <c r="BK9" s="104"/>
      <c r="BL9" s="104"/>
      <c r="BM9" s="104"/>
    </row>
    <row r="10" spans="1:65" ht="21.75" customHeight="1" x14ac:dyDescent="0.25">
      <c r="A10" s="565" t="s">
        <v>574</v>
      </c>
      <c r="B10" s="566"/>
      <c r="C10" s="567"/>
      <c r="D10" s="568"/>
      <c r="E10" s="12"/>
      <c r="F10" s="915"/>
      <c r="G10" s="1357" t="s">
        <v>511</v>
      </c>
      <c r="H10" s="1362"/>
      <c r="I10" s="1362"/>
      <c r="J10" s="1362"/>
      <c r="K10" s="1363"/>
      <c r="L10" s="957"/>
      <c r="M10" s="12"/>
      <c r="Q10" s="105"/>
      <c r="R10" s="105"/>
      <c r="S10" s="105"/>
      <c r="T10" s="105"/>
      <c r="U10" s="105"/>
      <c r="V10" s="105"/>
      <c r="W10" s="105"/>
      <c r="X10" s="105"/>
      <c r="Y10" s="105"/>
      <c r="Z10" s="105"/>
      <c r="BD10" s="104"/>
      <c r="BE10" s="104"/>
      <c r="BF10" s="104"/>
      <c r="BG10" s="104"/>
      <c r="BH10" s="104"/>
      <c r="BI10" s="104"/>
      <c r="BJ10" s="104"/>
      <c r="BK10" s="104"/>
      <c r="BL10" s="104"/>
      <c r="BM10" s="104"/>
    </row>
    <row r="11" spans="1:65" ht="21.75" customHeight="1" thickBot="1" x14ac:dyDescent="0.3">
      <c r="A11" s="565" t="s">
        <v>575</v>
      </c>
      <c r="B11" s="569"/>
      <c r="C11" s="570"/>
      <c r="D11" s="571"/>
      <c r="E11" s="12"/>
      <c r="F11" s="12"/>
      <c r="G11" s="1359" t="s">
        <v>733</v>
      </c>
      <c r="H11" s="1360"/>
      <c r="I11" s="1360"/>
      <c r="J11" s="1360"/>
      <c r="K11" s="1361"/>
      <c r="L11" s="1349"/>
      <c r="M11" s="12"/>
      <c r="Q11" s="105"/>
      <c r="R11" s="105"/>
      <c r="S11" s="105"/>
      <c r="T11" s="105"/>
      <c r="U11" s="105"/>
      <c r="V11" s="105"/>
      <c r="W11" s="105"/>
      <c r="X11" s="105"/>
      <c r="Y11" s="105"/>
      <c r="Z11" s="105"/>
      <c r="BD11" s="104"/>
      <c r="BE11" s="104"/>
      <c r="BF11" s="104"/>
      <c r="BG11" s="104"/>
      <c r="BH11" s="104"/>
      <c r="BI11" s="104"/>
      <c r="BJ11" s="104"/>
      <c r="BK11" s="104"/>
      <c r="BL11" s="104"/>
      <c r="BM11" s="104"/>
    </row>
    <row r="12" spans="1:65" ht="18.75" customHeight="1" x14ac:dyDescent="0.25">
      <c r="A12" s="565" t="s">
        <v>518</v>
      </c>
      <c r="B12" s="572">
        <f>SUM(B10:D10)</f>
        <v>0</v>
      </c>
      <c r="C12" s="447"/>
      <c r="D12" s="549"/>
      <c r="E12" s="12"/>
      <c r="F12" s="12"/>
      <c r="G12" s="12"/>
      <c r="H12" s="12"/>
      <c r="I12" s="12"/>
      <c r="J12" s="12"/>
      <c r="K12" s="12"/>
      <c r="L12" s="12"/>
      <c r="M12" s="12"/>
      <c r="N12" s="12"/>
      <c r="O12" s="128"/>
      <c r="P12" s="12"/>
      <c r="Q12" s="12"/>
      <c r="R12" s="12"/>
      <c r="S12" s="12"/>
      <c r="T12" s="12"/>
      <c r="U12" s="12"/>
      <c r="V12" s="12"/>
      <c r="W12" s="12"/>
    </row>
    <row r="13" spans="1:65" ht="19.5" customHeight="1" x14ac:dyDescent="0.25">
      <c r="A13" s="565" t="s">
        <v>519</v>
      </c>
      <c r="B13" s="572">
        <f>SUM(B11:D11)</f>
        <v>0</v>
      </c>
      <c r="C13" s="447"/>
      <c r="D13" s="549"/>
      <c r="E13" s="12"/>
      <c r="F13" s="12"/>
      <c r="G13" s="12"/>
      <c r="H13" s="12"/>
      <c r="I13" s="12"/>
      <c r="J13" s="12"/>
      <c r="K13" s="12"/>
      <c r="L13" s="12"/>
      <c r="M13" s="12"/>
      <c r="N13" s="12"/>
      <c r="O13" s="128"/>
      <c r="P13" s="12"/>
      <c r="Q13" s="12"/>
      <c r="R13" s="12"/>
      <c r="S13" s="12"/>
      <c r="T13" s="12"/>
      <c r="U13" s="12"/>
      <c r="V13" s="12"/>
      <c r="W13" s="12"/>
    </row>
    <row r="14" spans="1:65" ht="21.75" customHeight="1" x14ac:dyDescent="0.25">
      <c r="A14" s="573" t="s">
        <v>576</v>
      </c>
      <c r="B14" s="574"/>
      <c r="C14" s="447"/>
      <c r="D14" s="12"/>
      <c r="E14" s="12"/>
      <c r="F14" s="12"/>
      <c r="G14" s="12"/>
      <c r="H14" s="12"/>
      <c r="I14" s="12"/>
      <c r="J14" s="12"/>
      <c r="K14" s="12"/>
      <c r="L14" s="12"/>
      <c r="M14" s="12"/>
      <c r="N14" s="12"/>
      <c r="O14" s="128"/>
      <c r="P14" s="12"/>
      <c r="Q14" s="12"/>
      <c r="R14" s="12"/>
      <c r="S14" s="12"/>
      <c r="T14" s="12"/>
      <c r="U14" s="12"/>
      <c r="V14" s="12"/>
      <c r="W14" s="12"/>
    </row>
    <row r="15" spans="1:65" ht="17.25" customHeight="1" thickBot="1" x14ac:dyDescent="0.3">
      <c r="A15" s="188" t="s">
        <v>348</v>
      </c>
      <c r="B15" s="575">
        <f>B13-B14</f>
        <v>0</v>
      </c>
      <c r="C15" s="12"/>
      <c r="D15" s="12"/>
      <c r="E15" s="12"/>
      <c r="F15" s="12"/>
      <c r="G15" s="12"/>
      <c r="H15" s="12"/>
      <c r="I15" s="12"/>
      <c r="J15" s="12"/>
      <c r="K15" s="12"/>
      <c r="L15" s="12"/>
      <c r="M15" s="12"/>
      <c r="N15" s="12"/>
      <c r="O15" s="128"/>
      <c r="P15" s="12"/>
      <c r="Q15" s="12"/>
      <c r="R15" s="12"/>
      <c r="S15" s="12"/>
      <c r="T15" s="12"/>
      <c r="U15" s="12"/>
      <c r="V15" s="12"/>
      <c r="W15" s="12"/>
    </row>
    <row r="16" spans="1:65" x14ac:dyDescent="0.25">
      <c r="A16" s="12"/>
      <c r="B16" s="12"/>
      <c r="C16" s="12"/>
      <c r="D16" s="12"/>
      <c r="E16" s="12"/>
      <c r="F16" s="12"/>
      <c r="G16" s="12"/>
      <c r="H16" s="12"/>
      <c r="I16" s="12"/>
      <c r="J16" s="12"/>
      <c r="K16" s="12"/>
      <c r="L16" s="12"/>
      <c r="M16" s="12"/>
      <c r="N16" s="12"/>
      <c r="O16" s="128"/>
      <c r="P16" s="12"/>
      <c r="Q16" s="12"/>
      <c r="R16" s="12"/>
      <c r="S16" s="12"/>
      <c r="T16" s="12"/>
      <c r="U16" s="12"/>
      <c r="V16" s="12"/>
      <c r="W16" s="12"/>
    </row>
    <row r="17" spans="1:23" x14ac:dyDescent="0.25">
      <c r="A17" s="1123"/>
      <c r="B17" s="1123"/>
      <c r="C17" s="10"/>
      <c r="D17" s="12"/>
      <c r="E17" s="12"/>
      <c r="F17" s="12"/>
      <c r="G17" s="12"/>
      <c r="H17" s="12"/>
      <c r="I17" s="12"/>
      <c r="J17" s="12"/>
      <c r="K17" s="12"/>
      <c r="L17" s="12"/>
      <c r="M17" s="12"/>
      <c r="N17" s="12"/>
      <c r="O17" s="128"/>
      <c r="P17" s="12"/>
      <c r="Q17" s="12"/>
      <c r="R17" s="12"/>
      <c r="S17" s="12"/>
      <c r="T17" s="10"/>
      <c r="U17" s="950"/>
      <c r="V17" s="10"/>
      <c r="W17" s="12"/>
    </row>
    <row r="18" spans="1:23" ht="37.5" customHeight="1" thickBot="1" x14ac:dyDescent="0.3">
      <c r="A18" s="1053" t="s">
        <v>720</v>
      </c>
      <c r="B18" s="1053"/>
      <c r="C18" s="1053"/>
      <c r="D18" s="1053"/>
      <c r="E18" s="1053"/>
      <c r="F18" s="1053"/>
      <c r="G18" s="1053"/>
      <c r="H18" s="1053"/>
      <c r="I18" s="1053"/>
      <c r="J18" s="1053"/>
      <c r="K18" s="1053"/>
      <c r="L18" s="1053"/>
      <c r="M18" s="1053"/>
      <c r="N18" s="12"/>
      <c r="O18" s="12"/>
      <c r="P18" s="12"/>
      <c r="Q18" s="12"/>
      <c r="R18" s="12"/>
      <c r="S18" s="12"/>
      <c r="T18" s="951"/>
      <c r="U18" s="952"/>
      <c r="V18" s="952"/>
      <c r="W18" s="12"/>
    </row>
    <row r="19" spans="1:23" ht="31.5" customHeight="1" thickBot="1" x14ac:dyDescent="0.3">
      <c r="A19" s="944" t="s">
        <v>724</v>
      </c>
      <c r="B19" s="945" t="s">
        <v>703</v>
      </c>
      <c r="C19" s="1392" t="s">
        <v>698</v>
      </c>
      <c r="D19" s="946" t="s">
        <v>457</v>
      </c>
      <c r="E19" s="947" t="s">
        <v>458</v>
      </c>
      <c r="F19" s="947" t="s">
        <v>459</v>
      </c>
      <c r="G19" s="947" t="s">
        <v>460</v>
      </c>
      <c r="H19" s="947" t="s">
        <v>17</v>
      </c>
      <c r="I19" s="947" t="s">
        <v>18</v>
      </c>
      <c r="J19" s="947" t="s">
        <v>19</v>
      </c>
      <c r="K19" s="947" t="s">
        <v>461</v>
      </c>
      <c r="L19" s="947" t="s">
        <v>20</v>
      </c>
      <c r="M19" s="947" t="s">
        <v>21</v>
      </c>
      <c r="N19" s="947" t="s">
        <v>22</v>
      </c>
      <c r="O19" s="948" t="s">
        <v>23</v>
      </c>
      <c r="P19" s="949" t="s">
        <v>700</v>
      </c>
      <c r="T19" s="105"/>
      <c r="U19" s="932"/>
      <c r="V19" s="933"/>
    </row>
    <row r="20" spans="1:23" ht="31.5" customHeight="1" x14ac:dyDescent="0.25">
      <c r="A20" s="1062"/>
      <c r="B20" s="1064"/>
      <c r="C20" s="1393" t="s">
        <v>699</v>
      </c>
      <c r="D20" s="916"/>
      <c r="E20" s="916"/>
      <c r="F20" s="463"/>
      <c r="G20" s="917"/>
      <c r="H20" s="916"/>
      <c r="I20" s="916"/>
      <c r="J20" s="916"/>
      <c r="K20" s="916"/>
      <c r="L20" s="916"/>
      <c r="M20" s="916"/>
      <c r="N20" s="916"/>
      <c r="O20" s="918"/>
      <c r="P20" s="919"/>
      <c r="T20" s="105"/>
      <c r="U20" s="932"/>
      <c r="V20" s="933"/>
    </row>
    <row r="21" spans="1:23" ht="27.75" customHeight="1" thickBot="1" x14ac:dyDescent="0.3">
      <c r="A21" s="1063"/>
      <c r="B21" s="1065"/>
      <c r="C21" s="1394" t="s">
        <v>697</v>
      </c>
      <c r="D21" s="920"/>
      <c r="E21" s="920"/>
      <c r="F21" s="515"/>
      <c r="G21" s="514"/>
      <c r="H21" s="920"/>
      <c r="I21" s="920"/>
      <c r="J21" s="920"/>
      <c r="K21" s="920"/>
      <c r="L21" s="920"/>
      <c r="M21" s="920"/>
      <c r="N21" s="920"/>
      <c r="O21" s="921"/>
      <c r="P21" s="922"/>
      <c r="T21" s="105"/>
      <c r="U21" s="932"/>
      <c r="V21" s="933"/>
    </row>
    <row r="22" spans="1:23" ht="28.5" customHeight="1" x14ac:dyDescent="0.25">
      <c r="A22" s="1062"/>
      <c r="B22" s="1064"/>
      <c r="C22" s="1393" t="s">
        <v>696</v>
      </c>
      <c r="D22" s="916"/>
      <c r="E22" s="916"/>
      <c r="F22" s="463"/>
      <c r="G22" s="917"/>
      <c r="H22" s="916"/>
      <c r="I22" s="916"/>
      <c r="J22" s="916"/>
      <c r="K22" s="916"/>
      <c r="L22" s="916"/>
      <c r="M22" s="916"/>
      <c r="N22" s="916"/>
      <c r="O22" s="918"/>
      <c r="P22" s="919"/>
      <c r="T22" s="105"/>
      <c r="U22" s="932"/>
      <c r="V22" s="933"/>
    </row>
    <row r="23" spans="1:23" ht="24" customHeight="1" thickBot="1" x14ac:dyDescent="0.3">
      <c r="A23" s="1063"/>
      <c r="B23" s="1065"/>
      <c r="C23" s="1394" t="s">
        <v>697</v>
      </c>
      <c r="D23" s="920"/>
      <c r="E23" s="920"/>
      <c r="F23" s="515"/>
      <c r="G23" s="514"/>
      <c r="H23" s="920"/>
      <c r="I23" s="920"/>
      <c r="J23" s="920"/>
      <c r="K23" s="920"/>
      <c r="L23" s="920"/>
      <c r="M23" s="920"/>
      <c r="N23" s="920"/>
      <c r="O23" s="921"/>
      <c r="P23" s="922"/>
      <c r="T23" s="105"/>
      <c r="U23" s="932"/>
      <c r="V23" s="933"/>
    </row>
    <row r="24" spans="1:23" ht="26.25" customHeight="1" x14ac:dyDescent="0.25">
      <c r="A24" s="1062"/>
      <c r="B24" s="1064"/>
      <c r="C24" s="1393" t="s">
        <v>696</v>
      </c>
      <c r="D24" s="916"/>
      <c r="E24" s="916"/>
      <c r="F24" s="463"/>
      <c r="G24" s="917"/>
      <c r="H24" s="916"/>
      <c r="I24" s="916"/>
      <c r="J24" s="916"/>
      <c r="K24" s="916"/>
      <c r="L24" s="916"/>
      <c r="M24" s="916"/>
      <c r="N24" s="916"/>
      <c r="O24" s="918"/>
      <c r="P24" s="919"/>
      <c r="T24" s="105"/>
      <c r="U24" s="932"/>
      <c r="V24" s="933"/>
    </row>
    <row r="25" spans="1:23" ht="27" customHeight="1" thickBot="1" x14ac:dyDescent="0.3">
      <c r="A25" s="1063"/>
      <c r="B25" s="1065"/>
      <c r="C25" s="1394" t="s">
        <v>697</v>
      </c>
      <c r="D25" s="920"/>
      <c r="E25" s="920"/>
      <c r="F25" s="515"/>
      <c r="G25" s="514"/>
      <c r="H25" s="920"/>
      <c r="I25" s="920"/>
      <c r="J25" s="920"/>
      <c r="K25" s="920"/>
      <c r="L25" s="920"/>
      <c r="M25" s="920"/>
      <c r="N25" s="920"/>
      <c r="O25" s="921"/>
      <c r="P25" s="922"/>
      <c r="S25" s="105"/>
      <c r="T25" s="105"/>
      <c r="U25" s="932"/>
      <c r="V25" s="933"/>
      <c r="W25" s="105"/>
    </row>
    <row r="26" spans="1:23" ht="25.5" customHeight="1" x14ac:dyDescent="0.25">
      <c r="A26" s="1062"/>
      <c r="B26" s="1064"/>
      <c r="C26" s="1393" t="s">
        <v>696</v>
      </c>
      <c r="D26" s="916"/>
      <c r="E26" s="916"/>
      <c r="F26" s="463"/>
      <c r="G26" s="917"/>
      <c r="H26" s="916"/>
      <c r="I26" s="916"/>
      <c r="J26" s="916"/>
      <c r="K26" s="916"/>
      <c r="L26" s="916"/>
      <c r="M26" s="916"/>
      <c r="N26" s="916"/>
      <c r="O26" s="918"/>
      <c r="P26" s="919"/>
      <c r="S26" s="105"/>
      <c r="T26" s="105"/>
      <c r="U26" s="932"/>
      <c r="V26" s="933"/>
      <c r="W26" s="105"/>
    </row>
    <row r="27" spans="1:23" ht="24.75" customHeight="1" thickBot="1" x14ac:dyDescent="0.3">
      <c r="A27" s="1063"/>
      <c r="B27" s="1065"/>
      <c r="C27" s="1394" t="s">
        <v>697</v>
      </c>
      <c r="D27" s="920"/>
      <c r="E27" s="920"/>
      <c r="F27" s="515"/>
      <c r="G27" s="514"/>
      <c r="H27" s="920"/>
      <c r="I27" s="920"/>
      <c r="J27" s="920"/>
      <c r="K27" s="920"/>
      <c r="L27" s="920"/>
      <c r="M27" s="920"/>
      <c r="N27" s="920"/>
      <c r="O27" s="921"/>
      <c r="P27" s="922"/>
      <c r="S27" s="105"/>
      <c r="T27" s="105"/>
      <c r="U27" s="932"/>
      <c r="V27" s="933"/>
      <c r="W27" s="105"/>
    </row>
    <row r="28" spans="1:23" ht="24" customHeight="1" x14ac:dyDescent="0.25">
      <c r="A28" s="1062"/>
      <c r="B28" s="1064"/>
      <c r="C28" s="1393" t="s">
        <v>696</v>
      </c>
      <c r="D28" s="916"/>
      <c r="E28" s="916"/>
      <c r="F28" s="463"/>
      <c r="G28" s="917"/>
      <c r="H28" s="916"/>
      <c r="I28" s="916"/>
      <c r="J28" s="916"/>
      <c r="K28" s="916"/>
      <c r="L28" s="916"/>
      <c r="M28" s="916"/>
      <c r="N28" s="916"/>
      <c r="O28" s="918"/>
      <c r="P28" s="919"/>
      <c r="S28" s="105"/>
      <c r="T28" s="105"/>
      <c r="U28" s="932"/>
      <c r="V28" s="933"/>
      <c r="W28" s="105"/>
    </row>
    <row r="29" spans="1:23" ht="25.5" customHeight="1" thickBot="1" x14ac:dyDescent="0.3">
      <c r="A29" s="1063"/>
      <c r="B29" s="1065"/>
      <c r="C29" s="1394" t="s">
        <v>697</v>
      </c>
      <c r="D29" s="920"/>
      <c r="E29" s="920"/>
      <c r="F29" s="515"/>
      <c r="G29" s="514"/>
      <c r="H29" s="920"/>
      <c r="I29" s="920"/>
      <c r="J29" s="920"/>
      <c r="K29" s="920"/>
      <c r="L29" s="920"/>
      <c r="M29" s="920"/>
      <c r="N29" s="920"/>
      <c r="O29" s="921"/>
      <c r="P29" s="922"/>
      <c r="S29" s="105"/>
      <c r="T29" s="105"/>
      <c r="U29" s="932"/>
      <c r="V29" s="933"/>
      <c r="W29" s="105"/>
    </row>
    <row r="30" spans="1:23" ht="27" customHeight="1" x14ac:dyDescent="0.25">
      <c r="A30" s="1062"/>
      <c r="B30" s="1121"/>
      <c r="C30" s="1393" t="s">
        <v>696</v>
      </c>
      <c r="D30" s="916"/>
      <c r="E30" s="916"/>
      <c r="F30" s="463"/>
      <c r="G30" s="917"/>
      <c r="H30" s="916"/>
      <c r="I30" s="916"/>
      <c r="J30" s="916"/>
      <c r="K30" s="916"/>
      <c r="L30" s="916"/>
      <c r="M30" s="916"/>
      <c r="N30" s="916"/>
      <c r="O30" s="918"/>
      <c r="P30" s="919"/>
      <c r="S30" s="105"/>
      <c r="T30" s="105"/>
      <c r="U30" s="932"/>
      <c r="V30" s="933"/>
      <c r="W30" s="105"/>
    </row>
    <row r="31" spans="1:23" ht="30" customHeight="1" thickBot="1" x14ac:dyDescent="0.3">
      <c r="A31" s="1066"/>
      <c r="B31" s="1122"/>
      <c r="C31" s="1395" t="s">
        <v>697</v>
      </c>
      <c r="D31" s="935"/>
      <c r="E31" s="935"/>
      <c r="F31" s="936"/>
      <c r="G31" s="931"/>
      <c r="H31" s="935"/>
      <c r="I31" s="935"/>
      <c r="J31" s="935"/>
      <c r="K31" s="935"/>
      <c r="L31" s="935"/>
      <c r="M31" s="935"/>
      <c r="N31" s="935"/>
      <c r="O31" s="937"/>
      <c r="P31" s="938"/>
      <c r="S31" s="105"/>
      <c r="T31" s="105"/>
      <c r="U31" s="932"/>
      <c r="V31" s="933"/>
      <c r="W31" s="105"/>
    </row>
    <row r="32" spans="1:23" ht="30" customHeight="1" thickBot="1" x14ac:dyDescent="0.3">
      <c r="A32" s="953" t="s">
        <v>725</v>
      </c>
      <c r="B32" s="954" t="s">
        <v>727</v>
      </c>
      <c r="C32" s="1396" t="s">
        <v>698</v>
      </c>
      <c r="D32" s="955" t="s">
        <v>457</v>
      </c>
      <c r="E32" s="955" t="s">
        <v>458</v>
      </c>
      <c r="F32" s="955" t="s">
        <v>459</v>
      </c>
      <c r="G32" s="955" t="s">
        <v>460</v>
      </c>
      <c r="H32" s="955" t="s">
        <v>17</v>
      </c>
      <c r="I32" s="955" t="s">
        <v>18</v>
      </c>
      <c r="J32" s="955" t="s">
        <v>19</v>
      </c>
      <c r="K32" s="955" t="s">
        <v>461</v>
      </c>
      <c r="L32" s="955" t="s">
        <v>20</v>
      </c>
      <c r="M32" s="955" t="s">
        <v>21</v>
      </c>
      <c r="N32" s="955" t="s">
        <v>22</v>
      </c>
      <c r="O32" s="955" t="s">
        <v>23</v>
      </c>
      <c r="P32" s="956" t="s">
        <v>700</v>
      </c>
      <c r="S32" s="105"/>
      <c r="T32" s="105"/>
      <c r="U32" s="932"/>
      <c r="V32" s="933"/>
      <c r="W32" s="105"/>
    </row>
    <row r="33" spans="1:71" ht="32.25" customHeight="1" x14ac:dyDescent="0.25">
      <c r="A33" s="958"/>
      <c r="B33" s="943"/>
      <c r="C33" s="1397" t="s">
        <v>726</v>
      </c>
      <c r="D33" s="941"/>
      <c r="E33" s="941"/>
      <c r="F33" s="942"/>
      <c r="G33" s="943"/>
      <c r="H33" s="941"/>
      <c r="I33" s="941"/>
      <c r="J33" s="941"/>
      <c r="K33" s="941"/>
      <c r="L33" s="941"/>
      <c r="M33" s="941"/>
      <c r="N33" s="941"/>
      <c r="O33" s="941"/>
      <c r="P33" s="941"/>
      <c r="S33" s="105"/>
      <c r="T33" s="105"/>
      <c r="U33" s="932"/>
      <c r="V33" s="933"/>
      <c r="W33" s="105"/>
    </row>
    <row r="34" spans="1:71" ht="32.25" customHeight="1" x14ac:dyDescent="0.25">
      <c r="A34" s="959"/>
      <c r="B34" s="931"/>
      <c r="C34" s="1398" t="s">
        <v>726</v>
      </c>
      <c r="D34" s="939"/>
      <c r="E34" s="939"/>
      <c r="F34" s="934"/>
      <c r="G34" s="513"/>
      <c r="H34" s="939"/>
      <c r="I34" s="939"/>
      <c r="J34" s="939"/>
      <c r="K34" s="939"/>
      <c r="L34" s="939"/>
      <c r="M34" s="939"/>
      <c r="N34" s="939"/>
      <c r="O34" s="939"/>
      <c r="P34" s="939"/>
      <c r="S34" s="105"/>
      <c r="T34" s="105"/>
      <c r="U34" s="932"/>
      <c r="V34" s="933"/>
      <c r="W34" s="105"/>
    </row>
    <row r="35" spans="1:71" ht="26.25" customHeight="1" thickBot="1" x14ac:dyDescent="0.3">
      <c r="A35" s="960"/>
      <c r="B35" s="514"/>
      <c r="C35" s="1394" t="s">
        <v>726</v>
      </c>
      <c r="D35" s="920"/>
      <c r="E35" s="920"/>
      <c r="F35" s="515"/>
      <c r="G35" s="514"/>
      <c r="H35" s="920"/>
      <c r="I35" s="920"/>
      <c r="J35" s="920"/>
      <c r="K35" s="920"/>
      <c r="L35" s="920"/>
      <c r="M35" s="920"/>
      <c r="N35" s="920"/>
      <c r="O35" s="920"/>
      <c r="P35" s="922"/>
      <c r="S35" s="105"/>
      <c r="T35" s="105"/>
      <c r="U35" s="932"/>
      <c r="V35" s="933"/>
      <c r="W35" s="105"/>
    </row>
    <row r="36" spans="1:71" x14ac:dyDescent="0.25">
      <c r="A36" s="716"/>
      <c r="B36" s="716"/>
      <c r="C36" s="105"/>
      <c r="O36" s="106"/>
    </row>
    <row r="37" spans="1:71" x14ac:dyDescent="0.25">
      <c r="A37" s="716"/>
      <c r="B37" s="716"/>
      <c r="C37" s="105"/>
      <c r="O37" s="106"/>
    </row>
    <row r="38" spans="1:71" x14ac:dyDescent="0.25">
      <c r="A38" s="716"/>
      <c r="B38" s="716"/>
      <c r="C38" s="105"/>
      <c r="O38" s="106"/>
    </row>
    <row r="39" spans="1:71" ht="17.25" thickBot="1" x14ac:dyDescent="0.3">
      <c r="A39" s="716"/>
      <c r="B39" s="716"/>
      <c r="C39" s="105"/>
      <c r="O39" s="106"/>
    </row>
    <row r="40" spans="1:71" ht="17.25" thickBot="1" x14ac:dyDescent="0.3">
      <c r="A40" s="1054" t="s">
        <v>719</v>
      </c>
      <c r="B40" s="1055"/>
      <c r="C40" s="1055"/>
      <c r="D40" s="1055"/>
      <c r="E40" s="1055"/>
      <c r="F40" s="1055"/>
      <c r="G40" s="1055"/>
      <c r="H40" s="1055"/>
      <c r="I40" s="1055"/>
      <c r="J40" s="1055"/>
      <c r="K40" s="1056"/>
      <c r="L40" s="12"/>
      <c r="O40" s="106"/>
    </row>
    <row r="41" spans="1:71" ht="35.25" customHeight="1" x14ac:dyDescent="0.25">
      <c r="A41" s="12"/>
      <c r="B41" s="12"/>
      <c r="C41" s="1061" t="s">
        <v>695</v>
      </c>
      <c r="D41" s="1061"/>
      <c r="E41" s="1061"/>
      <c r="F41" s="12"/>
      <c r="G41" s="12"/>
      <c r="H41" s="12"/>
      <c r="I41" s="12"/>
      <c r="J41" s="12"/>
      <c r="K41" s="12"/>
      <c r="L41" s="12"/>
      <c r="O41" s="106"/>
    </row>
    <row r="42" spans="1:71" ht="17.25" thickBot="1" x14ac:dyDescent="0.3">
      <c r="A42" s="12"/>
      <c r="B42" s="12"/>
      <c r="C42" s="12"/>
      <c r="D42" s="12"/>
      <c r="E42" s="12"/>
      <c r="F42" s="12"/>
      <c r="G42" s="12"/>
      <c r="H42" s="12"/>
      <c r="I42" s="12"/>
      <c r="J42" s="12"/>
      <c r="K42" s="12"/>
      <c r="O42" s="106"/>
    </row>
    <row r="43" spans="1:71" ht="17.25" thickBot="1" x14ac:dyDescent="0.3">
      <c r="A43" s="1067" t="s">
        <v>9</v>
      </c>
      <c r="B43" s="1057" t="s">
        <v>736</v>
      </c>
      <c r="C43" s="1058"/>
      <c r="D43" s="1058"/>
      <c r="E43" s="1057" t="s">
        <v>71</v>
      </c>
      <c r="F43" s="1058"/>
      <c r="G43" s="1059"/>
      <c r="H43" s="1057" t="s">
        <v>730</v>
      </c>
      <c r="I43" s="1058"/>
      <c r="J43" s="1059"/>
      <c r="K43" s="1057" t="s">
        <v>731</v>
      </c>
      <c r="L43" s="1058"/>
      <c r="M43" s="1059"/>
      <c r="N43" s="924" t="s">
        <v>50</v>
      </c>
      <c r="O43" s="925"/>
      <c r="P43" s="925"/>
      <c r="Q43" s="926"/>
      <c r="U43" s="106"/>
      <c r="AA43" s="104"/>
      <c r="AB43" s="104"/>
      <c r="AC43" s="104"/>
      <c r="AD43" s="104"/>
      <c r="AE43" s="104"/>
      <c r="AF43" s="104"/>
      <c r="BN43" s="105"/>
      <c r="BO43" s="105"/>
      <c r="BP43" s="105"/>
      <c r="BQ43" s="105"/>
      <c r="BR43" s="105"/>
      <c r="BS43" s="105"/>
    </row>
    <row r="44" spans="1:71" ht="17.25" thickBot="1" x14ac:dyDescent="0.3">
      <c r="A44" s="1068"/>
      <c r="B44" s="718" t="s">
        <v>704</v>
      </c>
      <c r="C44" s="719" t="s">
        <v>705</v>
      </c>
      <c r="D44" s="1374" t="s">
        <v>706</v>
      </c>
      <c r="E44" s="718" t="s">
        <v>704</v>
      </c>
      <c r="F44" s="719" t="s">
        <v>705</v>
      </c>
      <c r="G44" s="720" t="s">
        <v>706</v>
      </c>
      <c r="H44" s="721" t="s">
        <v>707</v>
      </c>
      <c r="I44" s="722" t="s">
        <v>705</v>
      </c>
      <c r="J44" s="723" t="s">
        <v>706</v>
      </c>
      <c r="K44" s="1347" t="s">
        <v>707</v>
      </c>
      <c r="L44" s="1346" t="s">
        <v>705</v>
      </c>
      <c r="M44" s="1348" t="s">
        <v>706</v>
      </c>
      <c r="N44" s="718" t="s">
        <v>707</v>
      </c>
      <c r="O44" s="719" t="s">
        <v>705</v>
      </c>
      <c r="P44" s="720" t="s">
        <v>706</v>
      </c>
      <c r="Q44" s="724" t="s">
        <v>52</v>
      </c>
      <c r="U44" s="106"/>
      <c r="AA44" s="104"/>
      <c r="AB44" s="104"/>
      <c r="AC44" s="104"/>
      <c r="AD44" s="104"/>
      <c r="AE44" s="104"/>
      <c r="AF44" s="104"/>
      <c r="BN44" s="105"/>
      <c r="BO44" s="105"/>
      <c r="BP44" s="105"/>
      <c r="BQ44" s="105"/>
      <c r="BR44" s="105"/>
      <c r="BS44" s="105"/>
    </row>
    <row r="45" spans="1:71" x14ac:dyDescent="0.25">
      <c r="A45" s="284"/>
      <c r="B45" s="923"/>
      <c r="C45" s="923"/>
      <c r="D45" s="1375"/>
      <c r="E45" s="923">
        <v>0</v>
      </c>
      <c r="F45" s="923">
        <v>0</v>
      </c>
      <c r="G45" s="923">
        <v>0</v>
      </c>
      <c r="H45" s="726" t="s">
        <v>510</v>
      </c>
      <c r="I45" s="727" t="s">
        <v>510</v>
      </c>
      <c r="J45" s="728" t="s">
        <v>510</v>
      </c>
      <c r="K45" s="1385"/>
      <c r="L45" s="1386"/>
      <c r="M45" s="919"/>
      <c r="N45" s="725">
        <f>E45*1</f>
        <v>0</v>
      </c>
      <c r="O45" s="729">
        <f>F45*25</f>
        <v>0</v>
      </c>
      <c r="P45" s="730">
        <f>G45*298</f>
        <v>0</v>
      </c>
      <c r="Q45" s="731">
        <f t="shared" ref="Q45:Q56" si="0">SUM(N45:P45)</f>
        <v>0</v>
      </c>
      <c r="U45" s="106"/>
      <c r="AA45" s="716"/>
      <c r="AB45" s="716"/>
      <c r="AC45" s="716"/>
      <c r="AD45" s="198"/>
      <c r="AE45" s="104"/>
      <c r="AF45" s="104"/>
      <c r="BN45" s="105"/>
      <c r="BO45" s="105"/>
      <c r="BP45" s="105"/>
      <c r="BQ45" s="105"/>
      <c r="BR45" s="105"/>
      <c r="BS45" s="105"/>
    </row>
    <row r="46" spans="1:71" x14ac:dyDescent="0.25">
      <c r="A46" s="284"/>
      <c r="B46" s="923"/>
      <c r="C46" s="923"/>
      <c r="D46" s="1375"/>
      <c r="E46" s="923">
        <v>0</v>
      </c>
      <c r="F46" s="923">
        <v>0</v>
      </c>
      <c r="G46" s="923">
        <v>0</v>
      </c>
      <c r="H46" s="726" t="s">
        <v>510</v>
      </c>
      <c r="I46" s="727" t="s">
        <v>510</v>
      </c>
      <c r="J46" s="728" t="s">
        <v>510</v>
      </c>
      <c r="K46" s="1387"/>
      <c r="L46" s="1388"/>
      <c r="M46" s="1389"/>
      <c r="N46" s="725">
        <f>E46*1</f>
        <v>0</v>
      </c>
      <c r="O46" s="729">
        <f>F46*25</f>
        <v>0</v>
      </c>
      <c r="P46" s="730">
        <f>G46*298</f>
        <v>0</v>
      </c>
      <c r="Q46" s="731">
        <f t="shared" si="0"/>
        <v>0</v>
      </c>
      <c r="U46" s="106"/>
      <c r="AA46" s="104"/>
      <c r="AB46" s="104"/>
      <c r="AC46" s="104"/>
      <c r="AD46" s="104"/>
      <c r="AE46" s="104"/>
      <c r="AF46" s="104"/>
      <c r="BN46" s="105"/>
      <c r="BO46" s="105"/>
      <c r="BP46" s="105"/>
      <c r="BQ46" s="105"/>
      <c r="BR46" s="105"/>
      <c r="BS46" s="105"/>
    </row>
    <row r="47" spans="1:71" x14ac:dyDescent="0.25">
      <c r="A47" s="284"/>
      <c r="B47" s="923"/>
      <c r="C47" s="923"/>
      <c r="D47" s="1375"/>
      <c r="E47" s="923">
        <v>0</v>
      </c>
      <c r="F47" s="923">
        <v>0</v>
      </c>
      <c r="G47" s="923">
        <v>0</v>
      </c>
      <c r="H47" s="726" t="s">
        <v>510</v>
      </c>
      <c r="I47" s="727" t="s">
        <v>510</v>
      </c>
      <c r="J47" s="728" t="s">
        <v>510</v>
      </c>
      <c r="K47" s="1387"/>
      <c r="L47" s="1388"/>
      <c r="M47" s="1389"/>
      <c r="N47" s="725">
        <f>E47*1</f>
        <v>0</v>
      </c>
      <c r="O47" s="729">
        <f>F47*25</f>
        <v>0</v>
      </c>
      <c r="P47" s="730">
        <f>G47*298</f>
        <v>0</v>
      </c>
      <c r="Q47" s="731">
        <f t="shared" si="0"/>
        <v>0</v>
      </c>
      <c r="U47" s="106"/>
      <c r="AA47" s="104"/>
      <c r="AB47" s="104"/>
      <c r="AC47" s="104"/>
      <c r="AD47" s="104"/>
      <c r="AE47" s="104"/>
      <c r="AF47" s="104"/>
      <c r="BN47" s="105"/>
      <c r="BO47" s="105"/>
      <c r="BP47" s="105"/>
      <c r="BQ47" s="105"/>
      <c r="BR47" s="105"/>
      <c r="BS47" s="105"/>
    </row>
    <row r="48" spans="1:71" x14ac:dyDescent="0.25">
      <c r="A48" s="284"/>
      <c r="B48" s="923"/>
      <c r="C48" s="923"/>
      <c r="D48" s="1375"/>
      <c r="E48" s="923">
        <v>0</v>
      </c>
      <c r="F48" s="923">
        <v>0</v>
      </c>
      <c r="G48" s="923">
        <v>0</v>
      </c>
      <c r="H48" s="726" t="s">
        <v>510</v>
      </c>
      <c r="I48" s="727" t="s">
        <v>510</v>
      </c>
      <c r="J48" s="728" t="s">
        <v>510</v>
      </c>
      <c r="K48" s="1387"/>
      <c r="L48" s="1388"/>
      <c r="M48" s="1389"/>
      <c r="N48" s="725">
        <f>E48*1</f>
        <v>0</v>
      </c>
      <c r="O48" s="729">
        <f>F48*25</f>
        <v>0</v>
      </c>
      <c r="P48" s="730">
        <f>G48*298</f>
        <v>0</v>
      </c>
      <c r="Q48" s="731">
        <f t="shared" si="0"/>
        <v>0</v>
      </c>
      <c r="U48" s="106"/>
      <c r="AA48" s="104"/>
      <c r="AB48" s="104"/>
      <c r="AC48" s="104"/>
      <c r="AD48" s="104"/>
      <c r="AE48" s="104"/>
      <c r="AF48" s="104"/>
      <c r="BN48" s="105"/>
      <c r="BO48" s="105"/>
      <c r="BP48" s="105"/>
      <c r="BQ48" s="105"/>
      <c r="BR48" s="105"/>
      <c r="BS48" s="105"/>
    </row>
    <row r="49" spans="1:84" x14ac:dyDescent="0.25">
      <c r="A49" s="284"/>
      <c r="B49" s="923"/>
      <c r="C49" s="923"/>
      <c r="D49" s="1375"/>
      <c r="E49" s="923">
        <v>0</v>
      </c>
      <c r="F49" s="923">
        <v>0</v>
      </c>
      <c r="G49" s="923">
        <v>0</v>
      </c>
      <c r="H49" s="726" t="s">
        <v>510</v>
      </c>
      <c r="I49" s="727" t="s">
        <v>510</v>
      </c>
      <c r="J49" s="728" t="s">
        <v>510</v>
      </c>
      <c r="K49" s="1387"/>
      <c r="L49" s="1388"/>
      <c r="M49" s="1389"/>
      <c r="N49" s="725">
        <f>E49*1</f>
        <v>0</v>
      </c>
      <c r="O49" s="729">
        <f>F49*25</f>
        <v>0</v>
      </c>
      <c r="P49" s="730">
        <f>G49*298</f>
        <v>0</v>
      </c>
      <c r="Q49" s="731">
        <f t="shared" si="0"/>
        <v>0</v>
      </c>
      <c r="U49" s="106"/>
      <c r="AA49" s="104"/>
      <c r="AB49" s="104"/>
      <c r="AC49" s="104"/>
      <c r="AD49" s="104"/>
      <c r="AE49" s="104"/>
      <c r="AF49" s="104"/>
      <c r="BN49" s="105"/>
      <c r="BO49" s="105"/>
      <c r="BP49" s="105"/>
      <c r="BQ49" s="105"/>
      <c r="BR49" s="105"/>
      <c r="BS49" s="105"/>
    </row>
    <row r="50" spans="1:84" x14ac:dyDescent="0.25">
      <c r="A50" s="284"/>
      <c r="B50" s="923"/>
      <c r="C50" s="923"/>
      <c r="D50" s="1375"/>
      <c r="E50" s="923">
        <v>0</v>
      </c>
      <c r="F50" s="923">
        <v>0</v>
      </c>
      <c r="G50" s="923">
        <v>0</v>
      </c>
      <c r="H50" s="726" t="s">
        <v>510</v>
      </c>
      <c r="I50" s="727" t="s">
        <v>510</v>
      </c>
      <c r="J50" s="728" t="s">
        <v>510</v>
      </c>
      <c r="K50" s="1387"/>
      <c r="L50" s="1388"/>
      <c r="M50" s="1389"/>
      <c r="N50" s="725">
        <f>E50*1</f>
        <v>0</v>
      </c>
      <c r="O50" s="729">
        <f>F50*25</f>
        <v>0</v>
      </c>
      <c r="P50" s="730">
        <f>G50*298</f>
        <v>0</v>
      </c>
      <c r="Q50" s="731">
        <f t="shared" si="0"/>
        <v>0</v>
      </c>
      <c r="U50" s="106"/>
      <c r="AA50" s="716"/>
      <c r="AB50" s="716"/>
      <c r="AC50" s="716"/>
      <c r="AD50" s="198"/>
      <c r="AE50" s="104"/>
      <c r="AF50" s="104"/>
      <c r="BN50" s="105"/>
      <c r="BO50" s="105"/>
      <c r="BP50" s="105"/>
      <c r="BQ50" s="105"/>
      <c r="BR50" s="105"/>
      <c r="BS50" s="105"/>
    </row>
    <row r="51" spans="1:84" x14ac:dyDescent="0.25">
      <c r="A51" s="284"/>
      <c r="B51" s="923"/>
      <c r="C51" s="923"/>
      <c r="D51" s="1375"/>
      <c r="E51" s="923">
        <v>0</v>
      </c>
      <c r="F51" s="923">
        <v>0</v>
      </c>
      <c r="G51" s="923">
        <v>0</v>
      </c>
      <c r="H51" s="726" t="s">
        <v>510</v>
      </c>
      <c r="I51" s="727" t="s">
        <v>510</v>
      </c>
      <c r="J51" s="728" t="s">
        <v>510</v>
      </c>
      <c r="K51" s="1387"/>
      <c r="L51" s="1388"/>
      <c r="M51" s="1389"/>
      <c r="N51" s="725">
        <f>E51*1</f>
        <v>0</v>
      </c>
      <c r="O51" s="732">
        <f>F51*25</f>
        <v>0</v>
      </c>
      <c r="P51" s="730">
        <f>G51*298</f>
        <v>0</v>
      </c>
      <c r="Q51" s="733">
        <f t="shared" si="0"/>
        <v>0</v>
      </c>
      <c r="U51" s="106"/>
      <c r="Z51" s="716"/>
      <c r="AA51" s="716"/>
      <c r="AB51" s="716"/>
      <c r="AC51" s="198"/>
      <c r="AD51" s="104"/>
      <c r="AE51" s="104"/>
      <c r="AF51" s="104"/>
      <c r="BN51" s="105"/>
      <c r="BO51" s="105"/>
      <c r="BP51" s="105"/>
      <c r="BQ51" s="105"/>
      <c r="BR51" s="105"/>
      <c r="BS51" s="105"/>
    </row>
    <row r="52" spans="1:84" x14ac:dyDescent="0.25">
      <c r="A52" s="284"/>
      <c r="B52" s="923"/>
      <c r="C52" s="923"/>
      <c r="D52" s="1375"/>
      <c r="E52" s="923">
        <v>0</v>
      </c>
      <c r="F52" s="923">
        <v>0</v>
      </c>
      <c r="G52" s="923">
        <v>0</v>
      </c>
      <c r="H52" s="726" t="s">
        <v>510</v>
      </c>
      <c r="I52" s="727" t="s">
        <v>510</v>
      </c>
      <c r="J52" s="728" t="s">
        <v>510</v>
      </c>
      <c r="K52" s="1387"/>
      <c r="L52" s="1388"/>
      <c r="M52" s="1389"/>
      <c r="N52" s="725">
        <f>E52*1</f>
        <v>0</v>
      </c>
      <c r="O52" s="732">
        <f>F52*25</f>
        <v>0</v>
      </c>
      <c r="P52" s="730">
        <f>G52*298</f>
        <v>0</v>
      </c>
      <c r="Q52" s="733">
        <f t="shared" si="0"/>
        <v>0</v>
      </c>
      <c r="U52" s="106"/>
      <c r="Z52" s="716"/>
      <c r="AA52" s="716"/>
      <c r="AB52" s="716"/>
      <c r="AC52" s="198"/>
      <c r="AD52" s="104"/>
      <c r="AE52" s="104"/>
      <c r="AF52" s="104"/>
      <c r="BN52" s="105"/>
      <c r="BO52" s="105"/>
      <c r="BP52" s="105"/>
      <c r="BQ52" s="105"/>
      <c r="BR52" s="105"/>
      <c r="BS52" s="105"/>
    </row>
    <row r="53" spans="1:84" x14ac:dyDescent="0.25">
      <c r="A53" s="284"/>
      <c r="B53" s="923"/>
      <c r="C53" s="923"/>
      <c r="D53" s="1375"/>
      <c r="E53" s="923">
        <v>0</v>
      </c>
      <c r="F53" s="923">
        <v>0</v>
      </c>
      <c r="G53" s="923">
        <v>0</v>
      </c>
      <c r="H53" s="726" t="s">
        <v>510</v>
      </c>
      <c r="I53" s="727" t="s">
        <v>510</v>
      </c>
      <c r="J53" s="728" t="s">
        <v>510</v>
      </c>
      <c r="K53" s="1387"/>
      <c r="L53" s="1388"/>
      <c r="M53" s="1389"/>
      <c r="N53" s="725">
        <f>E53*1</f>
        <v>0</v>
      </c>
      <c r="O53" s="732">
        <f>F53*25</f>
        <v>0</v>
      </c>
      <c r="P53" s="730">
        <f>G53*298</f>
        <v>0</v>
      </c>
      <c r="Q53" s="733">
        <f t="shared" si="0"/>
        <v>0</v>
      </c>
      <c r="U53" s="106"/>
      <c r="Z53" s="716"/>
      <c r="AA53" s="716"/>
      <c r="AB53" s="716"/>
      <c r="AC53" s="198"/>
      <c r="AD53" s="104"/>
      <c r="AE53" s="104"/>
      <c r="AF53" s="104"/>
      <c r="BN53" s="105"/>
      <c r="BO53" s="105"/>
      <c r="BP53" s="105"/>
      <c r="BQ53" s="105"/>
      <c r="BR53" s="105"/>
      <c r="BS53" s="105"/>
    </row>
    <row r="54" spans="1:84" x14ac:dyDescent="0.25">
      <c r="A54" s="284"/>
      <c r="B54" s="923"/>
      <c r="C54" s="923"/>
      <c r="D54" s="1375"/>
      <c r="E54" s="923">
        <v>0</v>
      </c>
      <c r="F54" s="923">
        <v>0</v>
      </c>
      <c r="G54" s="923">
        <v>0</v>
      </c>
      <c r="H54" s="726" t="s">
        <v>510</v>
      </c>
      <c r="I54" s="727" t="s">
        <v>510</v>
      </c>
      <c r="J54" s="728" t="s">
        <v>510</v>
      </c>
      <c r="K54" s="1387"/>
      <c r="L54" s="1388"/>
      <c r="M54" s="1389"/>
      <c r="N54" s="725">
        <f>E54*1</f>
        <v>0</v>
      </c>
      <c r="O54" s="732">
        <f>F54*25</f>
        <v>0</v>
      </c>
      <c r="P54" s="730">
        <f>G54*298</f>
        <v>0</v>
      </c>
      <c r="Q54" s="733">
        <f t="shared" si="0"/>
        <v>0</v>
      </c>
      <c r="U54" s="106"/>
      <c r="Z54" s="716"/>
      <c r="AA54" s="716"/>
      <c r="AB54" s="716"/>
      <c r="AC54" s="198"/>
      <c r="AD54" s="104"/>
      <c r="AE54" s="104"/>
      <c r="AF54" s="104"/>
      <c r="BN54" s="105"/>
      <c r="BO54" s="105"/>
      <c r="BP54" s="105"/>
      <c r="BQ54" s="105"/>
      <c r="BR54" s="105"/>
      <c r="BS54" s="105"/>
    </row>
    <row r="55" spans="1:84" x14ac:dyDescent="0.25">
      <c r="A55" s="284"/>
      <c r="B55" s="923"/>
      <c r="C55" s="923"/>
      <c r="D55" s="1375"/>
      <c r="E55" s="923">
        <v>0</v>
      </c>
      <c r="F55" s="923">
        <v>0</v>
      </c>
      <c r="G55" s="923">
        <v>0</v>
      </c>
      <c r="H55" s="726" t="s">
        <v>510</v>
      </c>
      <c r="I55" s="727" t="s">
        <v>510</v>
      </c>
      <c r="J55" s="728" t="s">
        <v>510</v>
      </c>
      <c r="K55" s="1387"/>
      <c r="L55" s="1388"/>
      <c r="M55" s="1389"/>
      <c r="N55" s="725">
        <f>E55*1</f>
        <v>0</v>
      </c>
      <c r="O55" s="732">
        <f>F55*25</f>
        <v>0</v>
      </c>
      <c r="P55" s="730">
        <f>G55*298</f>
        <v>0</v>
      </c>
      <c r="Q55" s="733">
        <f t="shared" si="0"/>
        <v>0</v>
      </c>
      <c r="U55" s="106"/>
      <c r="Z55" s="716"/>
      <c r="AA55" s="716"/>
      <c r="AB55" s="716"/>
      <c r="AC55" s="198"/>
      <c r="AD55" s="104"/>
      <c r="AE55" s="104"/>
      <c r="AF55" s="104"/>
      <c r="BN55" s="105"/>
      <c r="BO55" s="105"/>
      <c r="BP55" s="105"/>
      <c r="BQ55" s="105"/>
      <c r="BR55" s="105"/>
      <c r="BS55" s="105"/>
      <c r="BT55" s="105"/>
      <c r="BU55" s="105"/>
      <c r="BV55" s="105"/>
      <c r="BW55" s="105"/>
      <c r="BX55" s="105"/>
      <c r="BY55" s="105"/>
      <c r="BZ55" s="105"/>
      <c r="CA55" s="105"/>
      <c r="CB55" s="105"/>
      <c r="CC55" s="105"/>
      <c r="CD55" s="105"/>
      <c r="CE55" s="105"/>
      <c r="CF55" s="105"/>
    </row>
    <row r="56" spans="1:84" ht="17.25" thickBot="1" x14ac:dyDescent="0.3">
      <c r="A56" s="961"/>
      <c r="B56" s="1373"/>
      <c r="C56" s="1373"/>
      <c r="D56" s="1376"/>
      <c r="E56" s="923">
        <v>0</v>
      </c>
      <c r="F56" s="923">
        <v>0</v>
      </c>
      <c r="G56" s="923">
        <v>0</v>
      </c>
      <c r="H56" s="726" t="s">
        <v>510</v>
      </c>
      <c r="I56" s="727" t="s">
        <v>510</v>
      </c>
      <c r="J56" s="728" t="s">
        <v>510</v>
      </c>
      <c r="K56" s="1390"/>
      <c r="L56" s="1391"/>
      <c r="M56" s="922"/>
      <c r="N56" s="734">
        <f>E56*1</f>
        <v>0</v>
      </c>
      <c r="O56" s="735">
        <f>F56*25</f>
        <v>0</v>
      </c>
      <c r="P56" s="730">
        <f>G56*298</f>
        <v>0</v>
      </c>
      <c r="Q56" s="736">
        <f t="shared" si="0"/>
        <v>0</v>
      </c>
      <c r="U56" s="106"/>
      <c r="Z56" s="716"/>
      <c r="AA56" s="716"/>
      <c r="AB56" s="716"/>
      <c r="AC56" s="198"/>
      <c r="AD56" s="104"/>
      <c r="AE56" s="104"/>
      <c r="AF56" s="104"/>
      <c r="BN56" s="105"/>
      <c r="BO56" s="105"/>
      <c r="BP56" s="105"/>
      <c r="BQ56" s="105"/>
      <c r="BR56" s="105"/>
      <c r="BS56" s="105"/>
      <c r="BT56" s="105"/>
      <c r="BU56" s="105"/>
      <c r="BV56" s="105"/>
      <c r="BW56" s="105"/>
      <c r="BX56" s="105"/>
      <c r="BY56" s="105"/>
      <c r="BZ56" s="105"/>
      <c r="CA56" s="105"/>
      <c r="CB56" s="105"/>
      <c r="CC56" s="105"/>
      <c r="CD56" s="105"/>
      <c r="CE56" s="105"/>
      <c r="CF56" s="105"/>
    </row>
    <row r="57" spans="1:84" ht="21.75" thickBot="1" x14ac:dyDescent="0.4">
      <c r="A57" s="737" t="s">
        <v>85</v>
      </c>
      <c r="B57" s="804"/>
      <c r="C57" s="804"/>
      <c r="D57" s="804"/>
      <c r="E57" s="541">
        <f>SUM(E44:E56)</f>
        <v>0</v>
      </c>
      <c r="F57" s="738">
        <f>SUM(F44:F56)</f>
        <v>0</v>
      </c>
      <c r="G57" s="738">
        <f>SUM(G44:G56)</f>
        <v>0</v>
      </c>
      <c r="H57" s="739"/>
      <c r="I57" s="12"/>
      <c r="J57" s="12"/>
      <c r="K57" s="739"/>
      <c r="L57" s="12"/>
      <c r="M57" s="12"/>
      <c r="N57" s="541">
        <f>SUM(N44:N56)</f>
        <v>0</v>
      </c>
      <c r="O57" s="738">
        <f>SUM(O44:O56)</f>
        <v>0</v>
      </c>
      <c r="P57" s="738">
        <f>SUM(P44:P56)</f>
        <v>0</v>
      </c>
      <c r="Q57" s="541">
        <f>SUM(Q44:Q56)</f>
        <v>0</v>
      </c>
      <c r="U57" s="106"/>
      <c r="X57" s="1115" t="s">
        <v>450</v>
      </c>
      <c r="Y57" s="1116"/>
      <c r="Z57" s="1116"/>
      <c r="AA57" s="1116"/>
      <c r="AB57" s="1116"/>
      <c r="AC57" s="1116"/>
      <c r="AD57" s="1117"/>
      <c r="AE57" s="104"/>
      <c r="AF57" s="104"/>
      <c r="BN57" s="105"/>
      <c r="BO57" s="105"/>
      <c r="BP57" s="105"/>
      <c r="BQ57" s="105"/>
      <c r="BR57" s="105"/>
      <c r="BS57" s="105"/>
      <c r="BT57" s="105"/>
      <c r="BU57" s="105"/>
      <c r="BV57" s="105"/>
      <c r="BW57" s="105"/>
      <c r="BX57" s="105"/>
      <c r="BY57" s="105"/>
      <c r="BZ57" s="105"/>
      <c r="CA57" s="105"/>
      <c r="CB57" s="105"/>
      <c r="CC57" s="105"/>
      <c r="CD57" s="105"/>
      <c r="CE57" s="105"/>
      <c r="CF57" s="105"/>
    </row>
    <row r="58" spans="1:84" x14ac:dyDescent="0.25">
      <c r="A58" s="10"/>
      <c r="B58" s="10"/>
      <c r="C58" s="12"/>
      <c r="D58" s="12"/>
      <c r="E58" s="12"/>
      <c r="F58" s="12"/>
      <c r="G58" s="12"/>
      <c r="H58" s="12"/>
      <c r="I58" s="12"/>
      <c r="J58" s="12"/>
      <c r="K58" s="12"/>
      <c r="O58" s="106"/>
      <c r="U58" s="1118" t="s">
        <v>242</v>
      </c>
      <c r="V58" s="1119"/>
      <c r="W58" s="1120"/>
      <c r="X58" s="713">
        <f>SUM(X88,X114,X141,X166,Q57)-X59</f>
        <v>0</v>
      </c>
      <c r="BN58" s="105"/>
      <c r="BO58" s="105"/>
      <c r="BP58" s="105"/>
      <c r="BQ58" s="105"/>
      <c r="BR58" s="105"/>
      <c r="BS58" s="105"/>
      <c r="BT58" s="105"/>
      <c r="BU58" s="105"/>
      <c r="BV58" s="105"/>
      <c r="BW58" s="105"/>
      <c r="BX58" s="105"/>
      <c r="BY58" s="105"/>
      <c r="BZ58" s="105"/>
    </row>
    <row r="59" spans="1:84" ht="17.25" thickBot="1" x14ac:dyDescent="0.3">
      <c r="A59" s="1060" t="s">
        <v>728</v>
      </c>
      <c r="B59" s="1060"/>
      <c r="C59" s="1060"/>
      <c r="D59" s="1060"/>
      <c r="E59" s="1060"/>
      <c r="F59" s="1060"/>
      <c r="G59" s="1060"/>
      <c r="H59" s="1060"/>
      <c r="O59" s="106"/>
      <c r="U59" s="1112" t="s">
        <v>225</v>
      </c>
      <c r="V59" s="1113"/>
      <c r="W59" s="1114"/>
      <c r="X59" s="192">
        <f>SUM(T88,T114,T141,U166)</f>
        <v>0</v>
      </c>
      <c r="BN59" s="105"/>
      <c r="BO59" s="105"/>
      <c r="BP59" s="105"/>
      <c r="BQ59" s="105"/>
      <c r="BR59" s="105"/>
      <c r="BS59" s="105"/>
      <c r="BT59" s="105"/>
      <c r="BU59" s="105"/>
      <c r="BV59" s="105"/>
      <c r="BW59" s="105"/>
      <c r="BX59" s="105"/>
      <c r="BY59" s="105"/>
      <c r="BZ59" s="105"/>
    </row>
    <row r="60" spans="1:84" ht="21" customHeight="1" thickBot="1" x14ac:dyDescent="0.3">
      <c r="O60" s="106"/>
      <c r="U60" s="1109" t="s">
        <v>85</v>
      </c>
      <c r="V60" s="1110"/>
      <c r="W60" s="1111"/>
      <c r="X60" s="197">
        <f>SUM(X58:X59)</f>
        <v>0</v>
      </c>
      <c r="BN60" s="105"/>
      <c r="BO60" s="105"/>
      <c r="BP60" s="105"/>
      <c r="BQ60" s="105"/>
      <c r="BR60" s="105"/>
      <c r="BS60" s="105"/>
      <c r="BT60" s="105"/>
      <c r="BU60" s="105"/>
      <c r="BV60" s="105"/>
      <c r="BW60" s="105"/>
      <c r="BX60" s="105"/>
      <c r="BY60" s="105"/>
      <c r="BZ60" s="105"/>
    </row>
    <row r="61" spans="1:84" ht="36.75" customHeight="1" thickBot="1" x14ac:dyDescent="0.3">
      <c r="A61" s="1075" t="s">
        <v>512</v>
      </c>
      <c r="B61" s="1076"/>
      <c r="C61" s="447"/>
      <c r="D61" s="447"/>
      <c r="E61" s="447"/>
      <c r="F61" s="740"/>
      <c r="G61" s="740"/>
      <c r="H61" s="740"/>
      <c r="I61" s="740"/>
      <c r="J61" s="740"/>
      <c r="K61" s="740"/>
      <c r="L61" s="740"/>
      <c r="M61" s="740"/>
      <c r="N61" s="740"/>
      <c r="O61" s="740"/>
      <c r="P61" s="12"/>
      <c r="Q61" s="12"/>
      <c r="R61" s="12"/>
      <c r="S61" s="12"/>
      <c r="T61" s="12"/>
      <c r="U61" s="12"/>
      <c r="V61" s="12"/>
      <c r="W61" s="12"/>
      <c r="X61" s="12"/>
      <c r="Y61" s="12"/>
      <c r="Z61" s="12"/>
      <c r="AA61" s="10"/>
      <c r="AB61" s="10"/>
      <c r="AC61" s="10"/>
      <c r="AD61" s="10"/>
      <c r="AE61" s="10"/>
      <c r="BN61" s="105"/>
      <c r="BO61" s="105"/>
      <c r="BP61" s="105"/>
      <c r="BQ61" s="105"/>
      <c r="BR61" s="105"/>
      <c r="BS61" s="105"/>
      <c r="BT61" s="105"/>
      <c r="BU61" s="105"/>
      <c r="BV61" s="105"/>
      <c r="BW61" s="105"/>
      <c r="BX61" s="105"/>
      <c r="BY61" s="105"/>
      <c r="BZ61" s="105"/>
    </row>
    <row r="62" spans="1:84" s="116" customFormat="1" ht="17.25" thickBot="1" x14ac:dyDescent="0.3">
      <c r="A62" s="1073" t="s">
        <v>447</v>
      </c>
      <c r="B62" s="1069"/>
      <c r="C62" s="1069"/>
      <c r="D62" s="1069"/>
      <c r="E62" s="1069"/>
      <c r="F62" s="1069"/>
      <c r="G62" s="1070"/>
      <c r="H62" s="1073" t="s">
        <v>448</v>
      </c>
      <c r="I62" s="1069"/>
      <c r="J62" s="1070"/>
      <c r="K62" s="1069" t="s">
        <v>449</v>
      </c>
      <c r="L62" s="1070"/>
      <c r="M62" s="741"/>
      <c r="N62" s="741"/>
      <c r="O62" s="741"/>
      <c r="P62" s="742"/>
      <c r="Q62" s="1089" t="s">
        <v>71</v>
      </c>
      <c r="R62" s="1090"/>
      <c r="S62" s="1090"/>
      <c r="T62" s="1091"/>
      <c r="U62" s="1092" t="s">
        <v>50</v>
      </c>
      <c r="V62" s="1093"/>
      <c r="W62" s="1093"/>
      <c r="X62" s="1094"/>
      <c r="Y62" s="10"/>
      <c r="Z62" s="10"/>
      <c r="AA62" s="10"/>
      <c r="AB62" s="10"/>
      <c r="AC62" s="10"/>
      <c r="AD62" s="10"/>
      <c r="AE62" s="10"/>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row>
    <row r="63" spans="1:84" ht="99.75" customHeight="1" thickBot="1" x14ac:dyDescent="0.3">
      <c r="A63" s="743" t="s">
        <v>9</v>
      </c>
      <c r="B63" s="744" t="s">
        <v>5</v>
      </c>
      <c r="C63" s="745" t="s">
        <v>6</v>
      </c>
      <c r="D63" s="746" t="s">
        <v>537</v>
      </c>
      <c r="E63" s="747" t="s">
        <v>538</v>
      </c>
      <c r="F63" s="748" t="s">
        <v>221</v>
      </c>
      <c r="G63" s="746" t="s">
        <v>539</v>
      </c>
      <c r="H63" s="721" t="s">
        <v>707</v>
      </c>
      <c r="I63" s="722" t="s">
        <v>705</v>
      </c>
      <c r="J63" s="723" t="s">
        <v>706</v>
      </c>
      <c r="K63" s="749" t="s">
        <v>708</v>
      </c>
      <c r="L63" s="750" t="s">
        <v>709</v>
      </c>
      <c r="M63" s="447"/>
      <c r="N63" s="447"/>
      <c r="O63" s="447"/>
      <c r="P63" s="12"/>
      <c r="Q63" s="751" t="s">
        <v>707</v>
      </c>
      <c r="R63" s="752" t="s">
        <v>705</v>
      </c>
      <c r="S63" s="753" t="s">
        <v>706</v>
      </c>
      <c r="T63" s="754" t="s">
        <v>710</v>
      </c>
      <c r="U63" s="751" t="s">
        <v>707</v>
      </c>
      <c r="V63" s="752" t="s">
        <v>705</v>
      </c>
      <c r="W63" s="755" t="s">
        <v>706</v>
      </c>
      <c r="X63" s="756" t="s">
        <v>52</v>
      </c>
      <c r="Y63" s="12"/>
      <c r="Z63" s="12"/>
      <c r="AA63" s="10"/>
      <c r="AB63" s="10"/>
      <c r="AC63" s="10"/>
      <c r="AD63" s="10"/>
      <c r="AE63" s="10"/>
      <c r="BN63" s="105"/>
      <c r="BO63" s="105"/>
      <c r="BP63" s="105"/>
      <c r="BQ63" s="105"/>
      <c r="BR63" s="105"/>
      <c r="BS63" s="105"/>
      <c r="BT63" s="105"/>
      <c r="BU63" s="105"/>
      <c r="BV63" s="105"/>
      <c r="BW63" s="105"/>
      <c r="BX63" s="105"/>
      <c r="BY63" s="105"/>
      <c r="BZ63" s="105"/>
    </row>
    <row r="64" spans="1:84" x14ac:dyDescent="0.25">
      <c r="A64" s="284"/>
      <c r="B64" s="273"/>
      <c r="C64" s="273"/>
      <c r="D64" s="612"/>
      <c r="E64" s="445"/>
      <c r="F64" s="599"/>
      <c r="G64" s="757"/>
      <c r="H64" s="726" t="s">
        <v>108</v>
      </c>
      <c r="I64" s="727" t="s">
        <v>210</v>
      </c>
      <c r="J64" s="728" t="s">
        <v>210</v>
      </c>
      <c r="K64" s="758"/>
      <c r="L64" s="759"/>
      <c r="M64" s="447"/>
      <c r="N64" s="447"/>
      <c r="O64" s="447"/>
      <c r="P64" s="12"/>
      <c r="Q64" s="725">
        <f>G64*3.664*E64</f>
        <v>0</v>
      </c>
      <c r="R64" s="729">
        <f>E64*D64*K64*0.000001</f>
        <v>0</v>
      </c>
      <c r="S64" s="760">
        <f>E64*D64*L64*0.000001</f>
        <v>0</v>
      </c>
      <c r="T64" s="730">
        <f t="shared" ref="T64:T87" si="1">F64*Q64</f>
        <v>0</v>
      </c>
      <c r="U64" s="725">
        <f>Q64*1</f>
        <v>0</v>
      </c>
      <c r="V64" s="729">
        <f>R64*25</f>
        <v>0</v>
      </c>
      <c r="W64" s="730">
        <f>S64*298</f>
        <v>0</v>
      </c>
      <c r="X64" s="761">
        <f t="shared" ref="X64:X74" si="2">SUM(U64:W64)</f>
        <v>0</v>
      </c>
      <c r="Y64" s="12"/>
      <c r="Z64" s="12"/>
      <c r="AA64" s="10"/>
      <c r="AB64" s="10"/>
      <c r="AC64" s="10"/>
      <c r="AD64" s="10"/>
      <c r="AE64" s="10"/>
      <c r="BN64" s="105"/>
      <c r="BO64" s="105"/>
      <c r="BP64" s="105"/>
      <c r="BQ64" s="105"/>
      <c r="BR64" s="105"/>
      <c r="BS64" s="105"/>
      <c r="BT64" s="105"/>
      <c r="BU64" s="105"/>
      <c r="BV64" s="105"/>
      <c r="BW64" s="105"/>
      <c r="BX64" s="105"/>
      <c r="BY64" s="105"/>
      <c r="BZ64" s="105"/>
    </row>
    <row r="65" spans="1:78" x14ac:dyDescent="0.25">
      <c r="A65" s="284"/>
      <c r="B65" s="273"/>
      <c r="C65" s="273"/>
      <c r="D65" s="612"/>
      <c r="E65" s="445"/>
      <c r="F65" s="599"/>
      <c r="G65" s="757"/>
      <c r="H65" s="726" t="s">
        <v>510</v>
      </c>
      <c r="I65" s="727" t="s">
        <v>510</v>
      </c>
      <c r="J65" s="728" t="s">
        <v>510</v>
      </c>
      <c r="K65" s="758"/>
      <c r="L65" s="759"/>
      <c r="M65" s="447"/>
      <c r="N65" s="447"/>
      <c r="O65" s="447"/>
      <c r="P65" s="12"/>
      <c r="Q65" s="762">
        <f t="shared" ref="Q65:Q87" si="3">G65*3.664*E65</f>
        <v>0</v>
      </c>
      <c r="R65" s="729">
        <f t="shared" ref="R65:R87" si="4">E65*D65*K65*0.000001</f>
        <v>0</v>
      </c>
      <c r="S65" s="760">
        <f t="shared" ref="S65:S87" si="5">E65*D65*L65*0.000001</f>
        <v>0</v>
      </c>
      <c r="T65" s="763">
        <f t="shared" si="1"/>
        <v>0</v>
      </c>
      <c r="U65" s="762">
        <f t="shared" ref="U65:U87" si="6">Q65*1</f>
        <v>0</v>
      </c>
      <c r="V65" s="732">
        <f t="shared" ref="V65:V87" si="7">R65*25</f>
        <v>0</v>
      </c>
      <c r="W65" s="730">
        <f t="shared" ref="W65:W84" si="8">S65*298</f>
        <v>0</v>
      </c>
      <c r="X65" s="761">
        <f t="shared" si="2"/>
        <v>0</v>
      </c>
      <c r="Y65" s="12"/>
      <c r="Z65" s="12"/>
      <c r="AA65" s="10"/>
      <c r="AB65" s="10"/>
      <c r="AC65" s="10"/>
      <c r="AD65" s="10"/>
      <c r="AE65" s="10"/>
      <c r="BN65" s="105"/>
      <c r="BO65" s="105"/>
      <c r="BP65" s="105"/>
      <c r="BQ65" s="105"/>
      <c r="BR65" s="105"/>
      <c r="BS65" s="105"/>
      <c r="BT65" s="105"/>
      <c r="BU65" s="105"/>
      <c r="BV65" s="105"/>
      <c r="BW65" s="105"/>
      <c r="BX65" s="105"/>
      <c r="BY65" s="105"/>
      <c r="BZ65" s="105"/>
    </row>
    <row r="66" spans="1:78" x14ac:dyDescent="0.25">
      <c r="A66" s="284"/>
      <c r="B66" s="273"/>
      <c r="C66" s="273"/>
      <c r="D66" s="612"/>
      <c r="E66" s="445"/>
      <c r="F66" s="599"/>
      <c r="G66" s="757"/>
      <c r="H66" s="726" t="s">
        <v>510</v>
      </c>
      <c r="I66" s="727" t="s">
        <v>510</v>
      </c>
      <c r="J66" s="728" t="s">
        <v>510</v>
      </c>
      <c r="K66" s="758"/>
      <c r="L66" s="759"/>
      <c r="M66" s="447"/>
      <c r="N66" s="447"/>
      <c r="O66" s="447"/>
      <c r="P66" s="12"/>
      <c r="Q66" s="762">
        <f t="shared" si="3"/>
        <v>0</v>
      </c>
      <c r="R66" s="729">
        <f t="shared" si="4"/>
        <v>0</v>
      </c>
      <c r="S66" s="760">
        <f t="shared" si="5"/>
        <v>0</v>
      </c>
      <c r="T66" s="763">
        <f t="shared" si="1"/>
        <v>0</v>
      </c>
      <c r="U66" s="762">
        <f t="shared" si="6"/>
        <v>0</v>
      </c>
      <c r="V66" s="732">
        <f t="shared" si="7"/>
        <v>0</v>
      </c>
      <c r="W66" s="730">
        <f t="shared" si="8"/>
        <v>0</v>
      </c>
      <c r="X66" s="761">
        <f t="shared" si="2"/>
        <v>0</v>
      </c>
      <c r="Y66" s="12"/>
      <c r="Z66" s="12"/>
      <c r="AA66" s="10"/>
      <c r="AB66" s="10"/>
      <c r="AC66" s="10"/>
      <c r="AD66" s="10"/>
      <c r="AE66" s="10"/>
      <c r="BN66" s="105"/>
      <c r="BO66" s="105"/>
      <c r="BP66" s="105"/>
      <c r="BQ66" s="105"/>
      <c r="BR66" s="105"/>
      <c r="BS66" s="105"/>
      <c r="BT66" s="105"/>
      <c r="BU66" s="105"/>
      <c r="BV66" s="105"/>
      <c r="BW66" s="105"/>
      <c r="BX66" s="105"/>
      <c r="BY66" s="105"/>
      <c r="BZ66" s="105"/>
    </row>
    <row r="67" spans="1:78" x14ac:dyDescent="0.25">
      <c r="A67" s="284"/>
      <c r="B67" s="273"/>
      <c r="C67" s="273"/>
      <c r="D67" s="612"/>
      <c r="E67" s="445"/>
      <c r="F67" s="599"/>
      <c r="G67" s="757"/>
      <c r="H67" s="726" t="s">
        <v>510</v>
      </c>
      <c r="I67" s="727" t="s">
        <v>510</v>
      </c>
      <c r="J67" s="728" t="s">
        <v>510</v>
      </c>
      <c r="K67" s="758"/>
      <c r="L67" s="759"/>
      <c r="M67" s="447"/>
      <c r="N67" s="447"/>
      <c r="O67" s="447"/>
      <c r="P67" s="12"/>
      <c r="Q67" s="762">
        <f t="shared" si="3"/>
        <v>0</v>
      </c>
      <c r="R67" s="729">
        <f t="shared" si="4"/>
        <v>0</v>
      </c>
      <c r="S67" s="760">
        <f t="shared" si="5"/>
        <v>0</v>
      </c>
      <c r="T67" s="763">
        <f t="shared" si="1"/>
        <v>0</v>
      </c>
      <c r="U67" s="762">
        <f t="shared" si="6"/>
        <v>0</v>
      </c>
      <c r="V67" s="732">
        <f t="shared" si="7"/>
        <v>0</v>
      </c>
      <c r="W67" s="730">
        <f t="shared" si="8"/>
        <v>0</v>
      </c>
      <c r="X67" s="761">
        <f t="shared" si="2"/>
        <v>0</v>
      </c>
      <c r="Y67" s="12"/>
      <c r="Z67" s="12"/>
      <c r="AA67" s="10"/>
      <c r="AB67" s="10"/>
      <c r="AC67" s="10"/>
      <c r="AD67" s="10"/>
      <c r="AE67" s="10"/>
      <c r="BN67" s="105"/>
      <c r="BO67" s="105"/>
      <c r="BP67" s="105"/>
      <c r="BQ67" s="105"/>
      <c r="BR67" s="105"/>
      <c r="BS67" s="105"/>
      <c r="BT67" s="105"/>
      <c r="BU67" s="105"/>
      <c r="BV67" s="105"/>
      <c r="BW67" s="105"/>
      <c r="BX67" s="105"/>
      <c r="BY67" s="105"/>
      <c r="BZ67" s="105"/>
    </row>
    <row r="68" spans="1:78" x14ac:dyDescent="0.25">
      <c r="A68" s="284"/>
      <c r="B68" s="273"/>
      <c r="C68" s="273"/>
      <c r="D68" s="612"/>
      <c r="E68" s="445"/>
      <c r="F68" s="599"/>
      <c r="G68" s="757"/>
      <c r="H68" s="726" t="s">
        <v>510</v>
      </c>
      <c r="I68" s="727" t="s">
        <v>510</v>
      </c>
      <c r="J68" s="728" t="s">
        <v>510</v>
      </c>
      <c r="K68" s="758"/>
      <c r="L68" s="759"/>
      <c r="M68" s="447"/>
      <c r="N68" s="447"/>
      <c r="O68" s="447"/>
      <c r="P68" s="12"/>
      <c r="Q68" s="762">
        <f t="shared" si="3"/>
        <v>0</v>
      </c>
      <c r="R68" s="729">
        <f t="shared" si="4"/>
        <v>0</v>
      </c>
      <c r="S68" s="760">
        <f t="shared" si="5"/>
        <v>0</v>
      </c>
      <c r="T68" s="763">
        <f t="shared" si="1"/>
        <v>0</v>
      </c>
      <c r="U68" s="762">
        <f t="shared" si="6"/>
        <v>0</v>
      </c>
      <c r="V68" s="732">
        <f t="shared" si="7"/>
        <v>0</v>
      </c>
      <c r="W68" s="730">
        <f t="shared" si="8"/>
        <v>0</v>
      </c>
      <c r="X68" s="761">
        <f t="shared" si="2"/>
        <v>0</v>
      </c>
      <c r="Y68" s="12"/>
      <c r="Z68" s="12"/>
      <c r="AA68" s="10"/>
      <c r="AB68" s="10"/>
      <c r="AC68" s="10"/>
      <c r="AD68" s="10"/>
      <c r="AE68" s="10"/>
      <c r="BN68" s="105"/>
      <c r="BO68" s="105"/>
      <c r="BP68" s="105"/>
      <c r="BQ68" s="105"/>
      <c r="BR68" s="105"/>
      <c r="BS68" s="105"/>
      <c r="BT68" s="105"/>
      <c r="BU68" s="105"/>
      <c r="BV68" s="105"/>
      <c r="BW68" s="105"/>
      <c r="BX68" s="105"/>
      <c r="BY68" s="105"/>
      <c r="BZ68" s="105"/>
    </row>
    <row r="69" spans="1:78" x14ac:dyDescent="0.25">
      <c r="A69" s="284"/>
      <c r="B69" s="273"/>
      <c r="C69" s="273"/>
      <c r="D69" s="612"/>
      <c r="E69" s="445"/>
      <c r="F69" s="599"/>
      <c r="G69" s="757"/>
      <c r="H69" s="726" t="s">
        <v>510</v>
      </c>
      <c r="I69" s="727" t="s">
        <v>510</v>
      </c>
      <c r="J69" s="728" t="s">
        <v>510</v>
      </c>
      <c r="K69" s="758"/>
      <c r="L69" s="759"/>
      <c r="M69" s="447"/>
      <c r="N69" s="447"/>
      <c r="O69" s="447"/>
      <c r="P69" s="12"/>
      <c r="Q69" s="762">
        <f t="shared" si="3"/>
        <v>0</v>
      </c>
      <c r="R69" s="729">
        <f t="shared" si="4"/>
        <v>0</v>
      </c>
      <c r="S69" s="760">
        <f t="shared" si="5"/>
        <v>0</v>
      </c>
      <c r="T69" s="763">
        <f t="shared" si="1"/>
        <v>0</v>
      </c>
      <c r="U69" s="762">
        <f t="shared" si="6"/>
        <v>0</v>
      </c>
      <c r="V69" s="732">
        <f t="shared" si="7"/>
        <v>0</v>
      </c>
      <c r="W69" s="730">
        <f t="shared" si="8"/>
        <v>0</v>
      </c>
      <c r="X69" s="761">
        <f t="shared" si="2"/>
        <v>0</v>
      </c>
      <c r="Y69" s="12"/>
      <c r="Z69" s="12"/>
      <c r="AA69" s="10"/>
      <c r="AB69" s="10"/>
      <c r="AC69" s="10"/>
      <c r="AD69" s="10"/>
      <c r="AE69" s="10"/>
      <c r="BN69" s="105"/>
      <c r="BO69" s="105"/>
      <c r="BP69" s="105"/>
      <c r="BQ69" s="105"/>
      <c r="BR69" s="105"/>
      <c r="BS69" s="105"/>
      <c r="BT69" s="105"/>
      <c r="BU69" s="105"/>
      <c r="BV69" s="105"/>
      <c r="BW69" s="105"/>
      <c r="BX69" s="105"/>
      <c r="BY69" s="105"/>
      <c r="BZ69" s="105"/>
    </row>
    <row r="70" spans="1:78" x14ac:dyDescent="0.25">
      <c r="A70" s="284"/>
      <c r="B70" s="273"/>
      <c r="C70" s="273"/>
      <c r="D70" s="612"/>
      <c r="E70" s="445"/>
      <c r="F70" s="599"/>
      <c r="G70" s="757"/>
      <c r="H70" s="726" t="s">
        <v>510</v>
      </c>
      <c r="I70" s="727" t="s">
        <v>510</v>
      </c>
      <c r="J70" s="728" t="s">
        <v>510</v>
      </c>
      <c r="K70" s="758"/>
      <c r="L70" s="759"/>
      <c r="M70" s="447"/>
      <c r="N70" s="447"/>
      <c r="O70" s="447"/>
      <c r="P70" s="12"/>
      <c r="Q70" s="762">
        <f t="shared" si="3"/>
        <v>0</v>
      </c>
      <c r="R70" s="729">
        <f t="shared" si="4"/>
        <v>0</v>
      </c>
      <c r="S70" s="760">
        <f t="shared" si="5"/>
        <v>0</v>
      </c>
      <c r="T70" s="763">
        <f t="shared" si="1"/>
        <v>0</v>
      </c>
      <c r="U70" s="762">
        <f t="shared" si="6"/>
        <v>0</v>
      </c>
      <c r="V70" s="732">
        <f t="shared" si="7"/>
        <v>0</v>
      </c>
      <c r="W70" s="730">
        <f t="shared" si="8"/>
        <v>0</v>
      </c>
      <c r="X70" s="761">
        <f t="shared" si="2"/>
        <v>0</v>
      </c>
      <c r="Y70" s="12"/>
      <c r="Z70" s="12"/>
      <c r="AA70" s="10"/>
      <c r="AB70" s="10"/>
      <c r="AC70" s="10"/>
      <c r="AD70" s="10"/>
      <c r="AE70" s="10"/>
      <c r="BN70" s="105"/>
      <c r="BO70" s="105"/>
      <c r="BP70" s="105"/>
      <c r="BQ70" s="105"/>
      <c r="BR70" s="105"/>
      <c r="BS70" s="105"/>
      <c r="BT70" s="105"/>
      <c r="BU70" s="105"/>
      <c r="BV70" s="105"/>
      <c r="BW70" s="105"/>
      <c r="BX70" s="105"/>
      <c r="BY70" s="105"/>
      <c r="BZ70" s="105"/>
    </row>
    <row r="71" spans="1:78" x14ac:dyDescent="0.25">
      <c r="A71" s="284"/>
      <c r="B71" s="273"/>
      <c r="C71" s="273"/>
      <c r="D71" s="612"/>
      <c r="E71" s="445"/>
      <c r="F71" s="599"/>
      <c r="G71" s="757"/>
      <c r="H71" s="726" t="s">
        <v>510</v>
      </c>
      <c r="I71" s="727" t="s">
        <v>510</v>
      </c>
      <c r="J71" s="728" t="s">
        <v>510</v>
      </c>
      <c r="K71" s="758"/>
      <c r="L71" s="759"/>
      <c r="M71" s="447"/>
      <c r="N71" s="447"/>
      <c r="O71" s="447"/>
      <c r="P71" s="12"/>
      <c r="Q71" s="762">
        <f t="shared" si="3"/>
        <v>0</v>
      </c>
      <c r="R71" s="729">
        <f t="shared" si="4"/>
        <v>0</v>
      </c>
      <c r="S71" s="760">
        <f t="shared" si="5"/>
        <v>0</v>
      </c>
      <c r="T71" s="763">
        <f t="shared" si="1"/>
        <v>0</v>
      </c>
      <c r="U71" s="762">
        <f t="shared" si="6"/>
        <v>0</v>
      </c>
      <c r="V71" s="732">
        <f t="shared" si="7"/>
        <v>0</v>
      </c>
      <c r="W71" s="730">
        <f t="shared" si="8"/>
        <v>0</v>
      </c>
      <c r="X71" s="761">
        <f t="shared" si="2"/>
        <v>0</v>
      </c>
      <c r="Y71" s="12"/>
      <c r="Z71" s="12"/>
      <c r="AA71" s="10"/>
      <c r="AB71" s="10"/>
      <c r="AC71" s="10"/>
      <c r="AD71" s="10"/>
      <c r="AE71" s="10"/>
      <c r="BN71" s="105"/>
      <c r="BO71" s="105"/>
      <c r="BP71" s="105"/>
      <c r="BQ71" s="105"/>
      <c r="BR71" s="105"/>
      <c r="BS71" s="105"/>
      <c r="BT71" s="105"/>
      <c r="BU71" s="105"/>
      <c r="BV71" s="105"/>
      <c r="BW71" s="105"/>
      <c r="BX71" s="105"/>
      <c r="BY71" s="105"/>
      <c r="BZ71" s="105"/>
    </row>
    <row r="72" spans="1:78" x14ac:dyDescent="0.25">
      <c r="A72" s="284"/>
      <c r="B72" s="273"/>
      <c r="C72" s="273"/>
      <c r="D72" s="612"/>
      <c r="E72" s="445"/>
      <c r="F72" s="599"/>
      <c r="G72" s="757"/>
      <c r="H72" s="726" t="s">
        <v>510</v>
      </c>
      <c r="I72" s="727" t="s">
        <v>510</v>
      </c>
      <c r="J72" s="728" t="s">
        <v>510</v>
      </c>
      <c r="K72" s="758"/>
      <c r="L72" s="759"/>
      <c r="M72" s="447"/>
      <c r="N72" s="447"/>
      <c r="O72" s="447"/>
      <c r="P72" s="12"/>
      <c r="Q72" s="762">
        <f t="shared" si="3"/>
        <v>0</v>
      </c>
      <c r="R72" s="729">
        <f t="shared" si="4"/>
        <v>0</v>
      </c>
      <c r="S72" s="760">
        <f t="shared" si="5"/>
        <v>0</v>
      </c>
      <c r="T72" s="763">
        <f t="shared" si="1"/>
        <v>0</v>
      </c>
      <c r="U72" s="762">
        <f t="shared" si="6"/>
        <v>0</v>
      </c>
      <c r="V72" s="732">
        <f t="shared" si="7"/>
        <v>0</v>
      </c>
      <c r="W72" s="730">
        <f t="shared" si="8"/>
        <v>0</v>
      </c>
      <c r="X72" s="761">
        <f t="shared" si="2"/>
        <v>0</v>
      </c>
      <c r="Y72" s="12"/>
      <c r="Z72" s="12"/>
      <c r="AA72" s="10"/>
      <c r="AB72" s="10"/>
      <c r="AC72" s="10"/>
      <c r="AD72" s="10"/>
      <c r="AE72" s="10"/>
      <c r="BN72" s="105"/>
      <c r="BO72" s="105"/>
      <c r="BP72" s="105"/>
      <c r="BQ72" s="105"/>
      <c r="BR72" s="105"/>
      <c r="BS72" s="105"/>
      <c r="BT72" s="105"/>
      <c r="BU72" s="105"/>
      <c r="BV72" s="105"/>
      <c r="BW72" s="105"/>
      <c r="BX72" s="105"/>
      <c r="BY72" s="105"/>
      <c r="BZ72" s="105"/>
    </row>
    <row r="73" spans="1:78" x14ac:dyDescent="0.25">
      <c r="A73" s="284"/>
      <c r="B73" s="273"/>
      <c r="C73" s="273"/>
      <c r="D73" s="612"/>
      <c r="E73" s="445"/>
      <c r="F73" s="599"/>
      <c r="G73" s="757"/>
      <c r="H73" s="726" t="s">
        <v>510</v>
      </c>
      <c r="I73" s="727" t="s">
        <v>510</v>
      </c>
      <c r="J73" s="728" t="s">
        <v>510</v>
      </c>
      <c r="K73" s="758"/>
      <c r="L73" s="759"/>
      <c r="M73" s="447"/>
      <c r="N73" s="447"/>
      <c r="O73" s="447"/>
      <c r="P73" s="12"/>
      <c r="Q73" s="762">
        <f t="shared" si="3"/>
        <v>0</v>
      </c>
      <c r="R73" s="729">
        <f t="shared" si="4"/>
        <v>0</v>
      </c>
      <c r="S73" s="760">
        <f t="shared" si="5"/>
        <v>0</v>
      </c>
      <c r="T73" s="763">
        <f t="shared" si="1"/>
        <v>0</v>
      </c>
      <c r="U73" s="762">
        <f t="shared" si="6"/>
        <v>0</v>
      </c>
      <c r="V73" s="732">
        <f t="shared" si="7"/>
        <v>0</v>
      </c>
      <c r="W73" s="730">
        <f t="shared" si="8"/>
        <v>0</v>
      </c>
      <c r="X73" s="761">
        <f t="shared" si="2"/>
        <v>0</v>
      </c>
      <c r="Y73" s="12"/>
      <c r="Z73" s="12"/>
      <c r="AA73" s="10"/>
      <c r="AB73" s="10"/>
      <c r="AC73" s="10"/>
      <c r="AD73" s="10"/>
      <c r="AE73" s="10"/>
      <c r="BN73" s="105"/>
      <c r="BO73" s="105"/>
      <c r="BP73" s="105"/>
      <c r="BQ73" s="105"/>
      <c r="BR73" s="105"/>
      <c r="BS73" s="105"/>
      <c r="BT73" s="105"/>
      <c r="BU73" s="105"/>
      <c r="BV73" s="105"/>
      <c r="BW73" s="105"/>
      <c r="BX73" s="105"/>
      <c r="BY73" s="105"/>
      <c r="BZ73" s="105"/>
    </row>
    <row r="74" spans="1:78" x14ac:dyDescent="0.25">
      <c r="A74" s="764"/>
      <c r="B74" s="442"/>
      <c r="C74" s="765"/>
      <c r="D74" s="766"/>
      <c r="E74" s="443"/>
      <c r="F74" s="767"/>
      <c r="G74" s="768"/>
      <c r="H74" s="726" t="s">
        <v>510</v>
      </c>
      <c r="I74" s="727" t="s">
        <v>510</v>
      </c>
      <c r="J74" s="728" t="s">
        <v>510</v>
      </c>
      <c r="K74" s="769"/>
      <c r="L74" s="770"/>
      <c r="M74" s="447"/>
      <c r="N74" s="447"/>
      <c r="O74" s="447"/>
      <c r="P74" s="12"/>
      <c r="Q74" s="762">
        <f t="shared" si="3"/>
        <v>0</v>
      </c>
      <c r="R74" s="729">
        <f t="shared" si="4"/>
        <v>0</v>
      </c>
      <c r="S74" s="760">
        <f t="shared" si="5"/>
        <v>0</v>
      </c>
      <c r="T74" s="763">
        <f t="shared" si="1"/>
        <v>0</v>
      </c>
      <c r="U74" s="762">
        <f t="shared" si="6"/>
        <v>0</v>
      </c>
      <c r="V74" s="732">
        <f t="shared" si="7"/>
        <v>0</v>
      </c>
      <c r="W74" s="730">
        <f t="shared" si="8"/>
        <v>0</v>
      </c>
      <c r="X74" s="761">
        <f t="shared" si="2"/>
        <v>0</v>
      </c>
      <c r="Y74" s="12"/>
      <c r="Z74" s="12"/>
      <c r="AA74" s="10"/>
      <c r="AB74" s="10"/>
      <c r="AC74" s="10"/>
      <c r="AD74" s="10"/>
      <c r="AE74" s="10"/>
      <c r="BN74" s="105"/>
      <c r="BO74" s="105"/>
      <c r="BP74" s="105"/>
      <c r="BQ74" s="105"/>
      <c r="BR74" s="105"/>
      <c r="BS74" s="105"/>
      <c r="BT74" s="105"/>
      <c r="BU74" s="105"/>
      <c r="BV74" s="105"/>
      <c r="BW74" s="105"/>
      <c r="BX74" s="105"/>
      <c r="BY74" s="105"/>
      <c r="BZ74" s="105"/>
    </row>
    <row r="75" spans="1:78" x14ac:dyDescent="0.25">
      <c r="A75" s="771"/>
      <c r="B75" s="442"/>
      <c r="C75" s="772"/>
      <c r="D75" s="773"/>
      <c r="E75" s="445"/>
      <c r="F75" s="774"/>
      <c r="G75" s="757"/>
      <c r="H75" s="726" t="s">
        <v>510</v>
      </c>
      <c r="I75" s="727" t="s">
        <v>510</v>
      </c>
      <c r="J75" s="728" t="s">
        <v>510</v>
      </c>
      <c r="K75" s="758"/>
      <c r="L75" s="775"/>
      <c r="M75" s="447"/>
      <c r="N75" s="447"/>
      <c r="O75" s="447"/>
      <c r="P75" s="12"/>
      <c r="Q75" s="762">
        <f t="shared" si="3"/>
        <v>0</v>
      </c>
      <c r="R75" s="729">
        <f t="shared" si="4"/>
        <v>0</v>
      </c>
      <c r="S75" s="760">
        <f t="shared" si="5"/>
        <v>0</v>
      </c>
      <c r="T75" s="763">
        <f t="shared" si="1"/>
        <v>0</v>
      </c>
      <c r="U75" s="762">
        <f t="shared" si="6"/>
        <v>0</v>
      </c>
      <c r="V75" s="732">
        <f t="shared" si="7"/>
        <v>0</v>
      </c>
      <c r="W75" s="730">
        <f t="shared" si="8"/>
        <v>0</v>
      </c>
      <c r="X75" s="761">
        <f t="shared" ref="X75:X87" si="9">SUM(U75:W75)</f>
        <v>0</v>
      </c>
      <c r="Y75" s="12"/>
      <c r="Z75" s="12"/>
      <c r="AA75" s="10"/>
      <c r="AB75" s="10"/>
      <c r="AC75" s="10"/>
      <c r="AD75" s="10"/>
      <c r="AE75" s="10"/>
      <c r="BN75" s="105"/>
      <c r="BO75" s="105"/>
      <c r="BP75" s="105"/>
      <c r="BQ75" s="105"/>
      <c r="BR75" s="105"/>
      <c r="BS75" s="105"/>
      <c r="BT75" s="105"/>
      <c r="BU75" s="105"/>
      <c r="BV75" s="105"/>
      <c r="BW75" s="105"/>
      <c r="BX75" s="105"/>
      <c r="BY75" s="105"/>
      <c r="BZ75" s="105"/>
    </row>
    <row r="76" spans="1:78" ht="18.75" customHeight="1" x14ac:dyDescent="0.25">
      <c r="A76" s="771"/>
      <c r="B76" s="442"/>
      <c r="C76" s="772"/>
      <c r="D76" s="776"/>
      <c r="E76" s="777"/>
      <c r="F76" s="778"/>
      <c r="G76" s="779"/>
      <c r="H76" s="726" t="s">
        <v>510</v>
      </c>
      <c r="I76" s="727" t="s">
        <v>510</v>
      </c>
      <c r="J76" s="728" t="s">
        <v>510</v>
      </c>
      <c r="K76" s="780"/>
      <c r="L76" s="781"/>
      <c r="M76" s="447"/>
      <c r="N76" s="447"/>
      <c r="O76" s="462"/>
      <c r="P76" s="10"/>
      <c r="Q76" s="762">
        <f t="shared" si="3"/>
        <v>0</v>
      </c>
      <c r="R76" s="729">
        <f t="shared" si="4"/>
        <v>0</v>
      </c>
      <c r="S76" s="760">
        <f t="shared" si="5"/>
        <v>0</v>
      </c>
      <c r="T76" s="763">
        <f t="shared" si="1"/>
        <v>0</v>
      </c>
      <c r="U76" s="762">
        <f t="shared" si="6"/>
        <v>0</v>
      </c>
      <c r="V76" s="732">
        <f t="shared" si="7"/>
        <v>0</v>
      </c>
      <c r="W76" s="730">
        <f t="shared" si="8"/>
        <v>0</v>
      </c>
      <c r="X76" s="761">
        <f t="shared" si="9"/>
        <v>0</v>
      </c>
      <c r="Y76" s="12"/>
      <c r="Z76" s="12"/>
      <c r="AA76" s="10"/>
      <c r="AB76" s="10"/>
      <c r="AC76" s="10"/>
      <c r="AD76" s="10"/>
      <c r="AE76" s="10"/>
      <c r="BN76" s="105"/>
      <c r="BO76" s="105"/>
      <c r="BP76" s="105"/>
      <c r="BQ76" s="105"/>
      <c r="BR76" s="105"/>
      <c r="BS76" s="105"/>
      <c r="BT76" s="105"/>
      <c r="BU76" s="105"/>
      <c r="BV76" s="105"/>
      <c r="BW76" s="105"/>
      <c r="BX76" s="105"/>
      <c r="BY76" s="105"/>
      <c r="BZ76" s="105"/>
    </row>
    <row r="77" spans="1:78" ht="18.75" customHeight="1" x14ac:dyDescent="0.25">
      <c r="A77" s="771"/>
      <c r="B77" s="442"/>
      <c r="C77" s="772"/>
      <c r="D77" s="776"/>
      <c r="E77" s="777"/>
      <c r="F77" s="778"/>
      <c r="G77" s="779"/>
      <c r="H77" s="726" t="s">
        <v>510</v>
      </c>
      <c r="I77" s="727" t="s">
        <v>510</v>
      </c>
      <c r="J77" s="728" t="s">
        <v>510</v>
      </c>
      <c r="K77" s="780"/>
      <c r="L77" s="781"/>
      <c r="M77" s="447"/>
      <c r="N77" s="447"/>
      <c r="O77" s="462"/>
      <c r="P77" s="10"/>
      <c r="Q77" s="762">
        <f>G77*3.664*E77</f>
        <v>0</v>
      </c>
      <c r="R77" s="729">
        <f t="shared" si="4"/>
        <v>0</v>
      </c>
      <c r="S77" s="760">
        <f t="shared" si="5"/>
        <v>0</v>
      </c>
      <c r="T77" s="763">
        <f>F77*Q77</f>
        <v>0</v>
      </c>
      <c r="U77" s="762">
        <f>Q77*1</f>
        <v>0</v>
      </c>
      <c r="V77" s="732">
        <f>R77*25</f>
        <v>0</v>
      </c>
      <c r="W77" s="730">
        <f t="shared" si="8"/>
        <v>0</v>
      </c>
      <c r="X77" s="761">
        <f>SUM(U77:W77)</f>
        <v>0</v>
      </c>
      <c r="Y77" s="12"/>
      <c r="Z77" s="12"/>
      <c r="AA77" s="10"/>
      <c r="AB77" s="10"/>
      <c r="AC77" s="10"/>
      <c r="AD77" s="10"/>
      <c r="AE77" s="10"/>
      <c r="BN77" s="105"/>
      <c r="BO77" s="105"/>
      <c r="BP77" s="105"/>
      <c r="BQ77" s="105"/>
      <c r="BR77" s="105"/>
      <c r="BS77" s="105"/>
      <c r="BT77" s="105"/>
      <c r="BU77" s="105"/>
      <c r="BV77" s="105"/>
      <c r="BW77" s="105"/>
      <c r="BX77" s="105"/>
      <c r="BY77" s="105"/>
      <c r="BZ77" s="105"/>
    </row>
    <row r="78" spans="1:78" ht="18.75" customHeight="1" x14ac:dyDescent="0.25">
      <c r="A78" s="771"/>
      <c r="B78" s="273"/>
      <c r="C78" s="772"/>
      <c r="D78" s="776"/>
      <c r="E78" s="777"/>
      <c r="F78" s="778"/>
      <c r="G78" s="779"/>
      <c r="H78" s="726" t="s">
        <v>510</v>
      </c>
      <c r="I78" s="727" t="s">
        <v>510</v>
      </c>
      <c r="J78" s="728" t="s">
        <v>510</v>
      </c>
      <c r="K78" s="780"/>
      <c r="L78" s="781"/>
      <c r="M78" s="447"/>
      <c r="N78" s="447"/>
      <c r="O78" s="462"/>
      <c r="P78" s="10"/>
      <c r="Q78" s="762">
        <f>G78*3.664*E78</f>
        <v>0</v>
      </c>
      <c r="R78" s="729">
        <f t="shared" si="4"/>
        <v>0</v>
      </c>
      <c r="S78" s="760">
        <f t="shared" si="5"/>
        <v>0</v>
      </c>
      <c r="T78" s="763">
        <f>F78*Q78</f>
        <v>0</v>
      </c>
      <c r="U78" s="762">
        <f>Q78*1</f>
        <v>0</v>
      </c>
      <c r="V78" s="732">
        <f>R78*25</f>
        <v>0</v>
      </c>
      <c r="W78" s="730">
        <f t="shared" si="8"/>
        <v>0</v>
      </c>
      <c r="X78" s="761">
        <f>SUM(U78:W78)</f>
        <v>0</v>
      </c>
      <c r="Y78" s="12"/>
      <c r="Z78" s="12"/>
      <c r="AA78" s="10"/>
      <c r="AB78" s="10"/>
      <c r="AC78" s="10"/>
      <c r="AD78" s="10"/>
      <c r="AE78" s="10"/>
      <c r="BN78" s="105"/>
      <c r="BO78" s="105"/>
      <c r="BP78" s="105"/>
      <c r="BQ78" s="105"/>
      <c r="BR78" s="105"/>
      <c r="BS78" s="105"/>
      <c r="BT78" s="105"/>
      <c r="BU78" s="105"/>
      <c r="BV78" s="105"/>
      <c r="BW78" s="105"/>
      <c r="BX78" s="105"/>
      <c r="BY78" s="105"/>
      <c r="BZ78" s="105"/>
    </row>
    <row r="79" spans="1:78" ht="18.75" customHeight="1" x14ac:dyDescent="0.25">
      <c r="A79" s="771"/>
      <c r="B79" s="442"/>
      <c r="C79" s="772"/>
      <c r="D79" s="776"/>
      <c r="E79" s="777"/>
      <c r="F79" s="778"/>
      <c r="G79" s="779"/>
      <c r="H79" s="726" t="s">
        <v>510</v>
      </c>
      <c r="I79" s="727" t="s">
        <v>510</v>
      </c>
      <c r="J79" s="728" t="s">
        <v>510</v>
      </c>
      <c r="K79" s="780"/>
      <c r="L79" s="781"/>
      <c r="M79" s="447"/>
      <c r="N79" s="447"/>
      <c r="O79" s="462"/>
      <c r="P79" s="10"/>
      <c r="Q79" s="762">
        <f t="shared" ref="Q79:Q81" si="10">G79*3.664*E79</f>
        <v>0</v>
      </c>
      <c r="R79" s="729">
        <f t="shared" si="4"/>
        <v>0</v>
      </c>
      <c r="S79" s="760">
        <f t="shared" si="5"/>
        <v>0</v>
      </c>
      <c r="T79" s="763">
        <f t="shared" ref="T79:T81" si="11">F79*Q79</f>
        <v>0</v>
      </c>
      <c r="U79" s="762">
        <f t="shared" ref="U79:U81" si="12">Q79*1</f>
        <v>0</v>
      </c>
      <c r="V79" s="732">
        <f t="shared" ref="V79:V81" si="13">R79*25</f>
        <v>0</v>
      </c>
      <c r="W79" s="730">
        <f t="shared" si="8"/>
        <v>0</v>
      </c>
      <c r="X79" s="761">
        <f t="shared" ref="X79:X81" si="14">SUM(U79:W79)</f>
        <v>0</v>
      </c>
      <c r="Y79" s="12"/>
      <c r="Z79" s="12"/>
      <c r="AA79" s="10"/>
      <c r="AB79" s="10"/>
      <c r="AC79" s="10"/>
      <c r="AD79" s="10"/>
      <c r="AE79" s="10"/>
      <c r="BN79" s="105"/>
      <c r="BO79" s="105"/>
      <c r="BP79" s="105"/>
      <c r="BQ79" s="105"/>
      <c r="BR79" s="105"/>
      <c r="BS79" s="105"/>
      <c r="BT79" s="105"/>
      <c r="BU79" s="105"/>
      <c r="BV79" s="105"/>
      <c r="BW79" s="105"/>
      <c r="BX79" s="105"/>
      <c r="BY79" s="105"/>
      <c r="BZ79" s="105"/>
    </row>
    <row r="80" spans="1:78" ht="18.75" customHeight="1" x14ac:dyDescent="0.25">
      <c r="A80" s="771"/>
      <c r="B80" s="442"/>
      <c r="C80" s="772"/>
      <c r="D80" s="776"/>
      <c r="E80" s="777"/>
      <c r="F80" s="778"/>
      <c r="G80" s="779"/>
      <c r="H80" s="726" t="s">
        <v>510</v>
      </c>
      <c r="I80" s="727" t="s">
        <v>510</v>
      </c>
      <c r="J80" s="728" t="s">
        <v>510</v>
      </c>
      <c r="K80" s="780"/>
      <c r="L80" s="781"/>
      <c r="M80" s="447"/>
      <c r="N80" s="447"/>
      <c r="O80" s="462"/>
      <c r="P80" s="10"/>
      <c r="Q80" s="762">
        <f t="shared" si="10"/>
        <v>0</v>
      </c>
      <c r="R80" s="729">
        <f t="shared" si="4"/>
        <v>0</v>
      </c>
      <c r="S80" s="760">
        <f t="shared" si="5"/>
        <v>0</v>
      </c>
      <c r="T80" s="763">
        <f t="shared" si="11"/>
        <v>0</v>
      </c>
      <c r="U80" s="762">
        <f t="shared" si="12"/>
        <v>0</v>
      </c>
      <c r="V80" s="732">
        <f t="shared" si="13"/>
        <v>0</v>
      </c>
      <c r="W80" s="730">
        <f t="shared" si="8"/>
        <v>0</v>
      </c>
      <c r="X80" s="761">
        <f t="shared" si="14"/>
        <v>0</v>
      </c>
      <c r="Y80" s="12"/>
      <c r="Z80" s="12"/>
      <c r="AA80" s="10"/>
      <c r="AB80" s="10"/>
      <c r="AC80" s="10"/>
      <c r="AD80" s="10"/>
      <c r="AE80" s="10"/>
      <c r="BN80" s="105"/>
      <c r="BO80" s="105"/>
      <c r="BP80" s="105"/>
      <c r="BQ80" s="105"/>
      <c r="BR80" s="105"/>
      <c r="BS80" s="105"/>
      <c r="BT80" s="105"/>
      <c r="BU80" s="105"/>
      <c r="BV80" s="105"/>
      <c r="BW80" s="105"/>
      <c r="BX80" s="105"/>
      <c r="BY80" s="105"/>
      <c r="BZ80" s="105"/>
    </row>
    <row r="81" spans="1:78" ht="18.75" customHeight="1" x14ac:dyDescent="0.25">
      <c r="A81" s="771"/>
      <c r="B81" s="442"/>
      <c r="C81" s="772"/>
      <c r="D81" s="776"/>
      <c r="E81" s="777"/>
      <c r="F81" s="778"/>
      <c r="G81" s="779"/>
      <c r="H81" s="726" t="s">
        <v>510</v>
      </c>
      <c r="I81" s="727" t="s">
        <v>510</v>
      </c>
      <c r="J81" s="728" t="s">
        <v>510</v>
      </c>
      <c r="K81" s="780"/>
      <c r="L81" s="781"/>
      <c r="M81" s="447"/>
      <c r="N81" s="447"/>
      <c r="O81" s="462"/>
      <c r="P81" s="10"/>
      <c r="Q81" s="762">
        <f t="shared" si="10"/>
        <v>0</v>
      </c>
      <c r="R81" s="729">
        <f t="shared" si="4"/>
        <v>0</v>
      </c>
      <c r="S81" s="760">
        <f t="shared" si="5"/>
        <v>0</v>
      </c>
      <c r="T81" s="763">
        <f t="shared" si="11"/>
        <v>0</v>
      </c>
      <c r="U81" s="762">
        <f t="shared" si="12"/>
        <v>0</v>
      </c>
      <c r="V81" s="732">
        <f t="shared" si="13"/>
        <v>0</v>
      </c>
      <c r="W81" s="730">
        <f t="shared" si="8"/>
        <v>0</v>
      </c>
      <c r="X81" s="761">
        <f t="shared" si="14"/>
        <v>0</v>
      </c>
      <c r="Y81" s="12"/>
      <c r="Z81" s="12"/>
      <c r="AA81" s="10"/>
      <c r="AB81" s="10"/>
      <c r="AC81" s="10"/>
      <c r="AD81" s="10"/>
      <c r="AE81" s="10"/>
      <c r="BN81" s="105"/>
      <c r="BO81" s="105"/>
      <c r="BP81" s="105"/>
      <c r="BQ81" s="105"/>
      <c r="BR81" s="105"/>
      <c r="BS81" s="105"/>
      <c r="BT81" s="105"/>
      <c r="BU81" s="105"/>
      <c r="BV81" s="105"/>
      <c r="BW81" s="105"/>
      <c r="BX81" s="105"/>
      <c r="BY81" s="105"/>
      <c r="BZ81" s="105"/>
    </row>
    <row r="82" spans="1:78" ht="18.75" customHeight="1" x14ac:dyDescent="0.25">
      <c r="A82" s="771"/>
      <c r="B82" s="442"/>
      <c r="C82" s="772"/>
      <c r="D82" s="776"/>
      <c r="E82" s="777"/>
      <c r="F82" s="778"/>
      <c r="G82" s="779"/>
      <c r="H82" s="726" t="s">
        <v>510</v>
      </c>
      <c r="I82" s="727" t="s">
        <v>510</v>
      </c>
      <c r="J82" s="728" t="s">
        <v>510</v>
      </c>
      <c r="K82" s="780"/>
      <c r="L82" s="781"/>
      <c r="M82" s="447"/>
      <c r="N82" s="447"/>
      <c r="O82" s="462"/>
      <c r="P82" s="10"/>
      <c r="Q82" s="762">
        <f>G82*3.664*E82</f>
        <v>0</v>
      </c>
      <c r="R82" s="729">
        <f t="shared" si="4"/>
        <v>0</v>
      </c>
      <c r="S82" s="760">
        <f t="shared" si="5"/>
        <v>0</v>
      </c>
      <c r="T82" s="763">
        <f>F82*Q82</f>
        <v>0</v>
      </c>
      <c r="U82" s="762">
        <f>Q82*1</f>
        <v>0</v>
      </c>
      <c r="V82" s="732">
        <f>R82*25</f>
        <v>0</v>
      </c>
      <c r="W82" s="730">
        <f t="shared" si="8"/>
        <v>0</v>
      </c>
      <c r="X82" s="761">
        <f>SUM(U82:W82)</f>
        <v>0</v>
      </c>
      <c r="Y82" s="12"/>
      <c r="Z82" s="12"/>
      <c r="AA82" s="10"/>
      <c r="AB82" s="10"/>
      <c r="AC82" s="10"/>
      <c r="AD82" s="10"/>
      <c r="AE82" s="10"/>
      <c r="BN82" s="105"/>
      <c r="BO82" s="105"/>
      <c r="BP82" s="105"/>
      <c r="BQ82" s="105"/>
      <c r="BR82" s="105"/>
      <c r="BS82" s="105"/>
      <c r="BT82" s="105"/>
      <c r="BU82" s="105"/>
      <c r="BV82" s="105"/>
      <c r="BW82" s="105"/>
      <c r="BX82" s="105"/>
      <c r="BY82" s="105"/>
      <c r="BZ82" s="105"/>
    </row>
    <row r="83" spans="1:78" ht="18.75" customHeight="1" x14ac:dyDescent="0.25">
      <c r="A83" s="771"/>
      <c r="B83" s="442"/>
      <c r="C83" s="772"/>
      <c r="D83" s="776"/>
      <c r="E83" s="777"/>
      <c r="F83" s="778"/>
      <c r="G83" s="779"/>
      <c r="H83" s="726" t="s">
        <v>510</v>
      </c>
      <c r="I83" s="727" t="s">
        <v>510</v>
      </c>
      <c r="J83" s="728" t="s">
        <v>510</v>
      </c>
      <c r="K83" s="780"/>
      <c r="L83" s="781"/>
      <c r="M83" s="447"/>
      <c r="N83" s="447"/>
      <c r="O83" s="462"/>
      <c r="P83" s="10"/>
      <c r="Q83" s="762">
        <f>G83*3.664*E83</f>
        <v>0</v>
      </c>
      <c r="R83" s="729">
        <f t="shared" si="4"/>
        <v>0</v>
      </c>
      <c r="S83" s="760">
        <f t="shared" si="5"/>
        <v>0</v>
      </c>
      <c r="T83" s="763">
        <f>F83*Q83</f>
        <v>0</v>
      </c>
      <c r="U83" s="762">
        <f>Q83*1</f>
        <v>0</v>
      </c>
      <c r="V83" s="732">
        <f>R83*25</f>
        <v>0</v>
      </c>
      <c r="W83" s="730">
        <f t="shared" si="8"/>
        <v>0</v>
      </c>
      <c r="X83" s="761">
        <f>SUM(U83:W83)</f>
        <v>0</v>
      </c>
      <c r="Y83" s="12"/>
      <c r="Z83" s="12"/>
      <c r="AA83" s="10"/>
      <c r="AB83" s="10"/>
      <c r="AC83" s="10"/>
      <c r="AD83" s="10"/>
      <c r="AE83" s="10"/>
      <c r="BN83" s="105"/>
      <c r="BO83" s="105"/>
      <c r="BP83" s="105"/>
      <c r="BQ83" s="105"/>
      <c r="BR83" s="105"/>
      <c r="BS83" s="105"/>
      <c r="BT83" s="105"/>
      <c r="BU83" s="105"/>
      <c r="BV83" s="105"/>
      <c r="BW83" s="105"/>
      <c r="BX83" s="105"/>
      <c r="BY83" s="105"/>
      <c r="BZ83" s="105"/>
    </row>
    <row r="84" spans="1:78" ht="18.75" customHeight="1" x14ac:dyDescent="0.25">
      <c r="A84" s="771"/>
      <c r="B84" s="442"/>
      <c r="C84" s="772"/>
      <c r="D84" s="776"/>
      <c r="E84" s="777"/>
      <c r="F84" s="778"/>
      <c r="G84" s="779"/>
      <c r="H84" s="726" t="s">
        <v>510</v>
      </c>
      <c r="I84" s="727" t="s">
        <v>510</v>
      </c>
      <c r="J84" s="728" t="s">
        <v>510</v>
      </c>
      <c r="K84" s="780"/>
      <c r="L84" s="781"/>
      <c r="M84" s="447"/>
      <c r="N84" s="447"/>
      <c r="O84" s="462"/>
      <c r="P84" s="10"/>
      <c r="Q84" s="762">
        <f>G84*3.664*E84</f>
        <v>0</v>
      </c>
      <c r="R84" s="729">
        <f t="shared" si="4"/>
        <v>0</v>
      </c>
      <c r="S84" s="760">
        <f t="shared" si="5"/>
        <v>0</v>
      </c>
      <c r="T84" s="763">
        <f>F84*Q84</f>
        <v>0</v>
      </c>
      <c r="U84" s="762">
        <f>Q84*1</f>
        <v>0</v>
      </c>
      <c r="V84" s="732">
        <f>R84*25</f>
        <v>0</v>
      </c>
      <c r="W84" s="730">
        <f t="shared" si="8"/>
        <v>0</v>
      </c>
      <c r="X84" s="761">
        <f>SUM(U84:W84)</f>
        <v>0</v>
      </c>
      <c r="Y84" s="12"/>
      <c r="Z84" s="12"/>
      <c r="AA84" s="10"/>
      <c r="AB84" s="10"/>
      <c r="AC84" s="10"/>
      <c r="AD84" s="10"/>
      <c r="AE84" s="10"/>
      <c r="BN84" s="105"/>
      <c r="BO84" s="105"/>
      <c r="BP84" s="105"/>
      <c r="BQ84" s="105"/>
      <c r="BR84" s="105"/>
      <c r="BS84" s="105"/>
      <c r="BT84" s="105"/>
      <c r="BU84" s="105"/>
      <c r="BV84" s="105"/>
      <c r="BW84" s="105"/>
      <c r="BX84" s="105"/>
      <c r="BY84" s="105"/>
      <c r="BZ84" s="105"/>
    </row>
    <row r="85" spans="1:78" ht="18.75" customHeight="1" x14ac:dyDescent="0.25">
      <c r="A85" s="771"/>
      <c r="B85" s="442"/>
      <c r="C85" s="772"/>
      <c r="D85" s="776"/>
      <c r="E85" s="777"/>
      <c r="F85" s="778"/>
      <c r="G85" s="779"/>
      <c r="H85" s="726" t="s">
        <v>510</v>
      </c>
      <c r="I85" s="727" t="s">
        <v>510</v>
      </c>
      <c r="J85" s="728" t="s">
        <v>510</v>
      </c>
      <c r="K85" s="780"/>
      <c r="L85" s="781"/>
      <c r="M85" s="447"/>
      <c r="N85" s="447"/>
      <c r="O85" s="462"/>
      <c r="P85" s="10"/>
      <c r="Q85" s="762">
        <f>G85*3.664*E85</f>
        <v>0</v>
      </c>
      <c r="R85" s="729">
        <f t="shared" si="4"/>
        <v>0</v>
      </c>
      <c r="S85" s="760">
        <f t="shared" si="5"/>
        <v>0</v>
      </c>
      <c r="T85" s="763">
        <f>F85*Q85</f>
        <v>0</v>
      </c>
      <c r="U85" s="762">
        <f>Q85*1</f>
        <v>0</v>
      </c>
      <c r="V85" s="732">
        <f>R85*25</f>
        <v>0</v>
      </c>
      <c r="W85" s="763">
        <f>T85*298</f>
        <v>0</v>
      </c>
      <c r="X85" s="761">
        <f>SUM(U85:W85)</f>
        <v>0</v>
      </c>
      <c r="Y85" s="12"/>
      <c r="Z85" s="12"/>
      <c r="AA85" s="10"/>
      <c r="AB85" s="10"/>
      <c r="AC85" s="10"/>
      <c r="AD85" s="10"/>
      <c r="AE85" s="10"/>
      <c r="BN85" s="105"/>
      <c r="BO85" s="105"/>
      <c r="BP85" s="105"/>
      <c r="BQ85" s="105"/>
      <c r="BR85" s="105"/>
      <c r="BS85" s="105"/>
      <c r="BT85" s="105"/>
      <c r="BU85" s="105"/>
      <c r="BV85" s="105"/>
      <c r="BW85" s="105"/>
      <c r="BX85" s="105"/>
      <c r="BY85" s="105"/>
      <c r="BZ85" s="105"/>
    </row>
    <row r="86" spans="1:78" ht="16.5" customHeight="1" x14ac:dyDescent="0.25">
      <c r="A86" s="771"/>
      <c r="B86" s="442"/>
      <c r="C86" s="772"/>
      <c r="D86" s="776"/>
      <c r="E86" s="777"/>
      <c r="F86" s="778"/>
      <c r="G86" s="779"/>
      <c r="H86" s="726" t="s">
        <v>510</v>
      </c>
      <c r="I86" s="727" t="s">
        <v>510</v>
      </c>
      <c r="J86" s="728" t="s">
        <v>510</v>
      </c>
      <c r="K86" s="782"/>
      <c r="L86" s="783"/>
      <c r="M86" s="447"/>
      <c r="N86" s="447"/>
      <c r="O86" s="462"/>
      <c r="P86" s="10"/>
      <c r="Q86" s="762">
        <f t="shared" si="3"/>
        <v>0</v>
      </c>
      <c r="R86" s="729">
        <f t="shared" si="4"/>
        <v>0</v>
      </c>
      <c r="S86" s="760">
        <f t="shared" si="5"/>
        <v>0</v>
      </c>
      <c r="T86" s="763">
        <f t="shared" si="1"/>
        <v>0</v>
      </c>
      <c r="U86" s="762">
        <f t="shared" si="6"/>
        <v>0</v>
      </c>
      <c r="V86" s="732">
        <f t="shared" si="7"/>
        <v>0</v>
      </c>
      <c r="W86" s="763">
        <f t="shared" ref="W86" si="15">T86*298</f>
        <v>0</v>
      </c>
      <c r="X86" s="761">
        <f t="shared" si="9"/>
        <v>0</v>
      </c>
      <c r="Y86" s="12"/>
      <c r="Z86" s="12"/>
      <c r="AA86" s="10"/>
      <c r="AB86" s="10"/>
      <c r="AC86" s="10"/>
      <c r="AD86" s="10"/>
      <c r="AE86" s="10"/>
      <c r="BN86" s="105"/>
      <c r="BO86" s="105"/>
      <c r="BP86" s="105"/>
      <c r="BQ86" s="105"/>
      <c r="BR86" s="105"/>
      <c r="BS86" s="105"/>
      <c r="BT86" s="105"/>
      <c r="BU86" s="105"/>
      <c r="BV86" s="105"/>
      <c r="BW86" s="105"/>
      <c r="BX86" s="105"/>
      <c r="BY86" s="105"/>
      <c r="BZ86" s="105"/>
    </row>
    <row r="87" spans="1:78" ht="17.25" thickBot="1" x14ac:dyDescent="0.3">
      <c r="A87" s="784"/>
      <c r="B87" s="785"/>
      <c r="C87" s="786"/>
      <c r="D87" s="787"/>
      <c r="E87" s="788"/>
      <c r="F87" s="789"/>
      <c r="G87" s="790"/>
      <c r="H87" s="791" t="s">
        <v>510</v>
      </c>
      <c r="I87" s="792" t="s">
        <v>510</v>
      </c>
      <c r="J87" s="793" t="s">
        <v>510</v>
      </c>
      <c r="K87" s="794"/>
      <c r="L87" s="795"/>
      <c r="M87" s="447"/>
      <c r="N87" s="447"/>
      <c r="O87" s="462"/>
      <c r="P87" s="10"/>
      <c r="Q87" s="796">
        <f t="shared" si="3"/>
        <v>0</v>
      </c>
      <c r="R87" s="729">
        <f t="shared" si="4"/>
        <v>0</v>
      </c>
      <c r="S87" s="760">
        <f t="shared" si="5"/>
        <v>0</v>
      </c>
      <c r="T87" s="797">
        <f t="shared" si="1"/>
        <v>0</v>
      </c>
      <c r="U87" s="762">
        <f t="shared" si="6"/>
        <v>0</v>
      </c>
      <c r="V87" s="732">
        <f t="shared" si="7"/>
        <v>0</v>
      </c>
      <c r="W87" s="798">
        <f>T86*298</f>
        <v>0</v>
      </c>
      <c r="X87" s="799">
        <f t="shared" si="9"/>
        <v>0</v>
      </c>
      <c r="Y87" s="12"/>
      <c r="Z87" s="12"/>
      <c r="AA87" s="10"/>
      <c r="AB87" s="10"/>
      <c r="AC87" s="10"/>
      <c r="AD87" s="10"/>
      <c r="AE87" s="10"/>
      <c r="BN87" s="105"/>
      <c r="BO87" s="105"/>
      <c r="BP87" s="105"/>
      <c r="BQ87" s="105"/>
      <c r="BR87" s="105"/>
      <c r="BS87" s="105"/>
      <c r="BT87" s="105"/>
      <c r="BU87" s="105"/>
      <c r="BV87" s="105"/>
      <c r="BW87" s="105"/>
      <c r="BX87" s="105"/>
      <c r="BY87" s="105"/>
      <c r="BZ87" s="105"/>
    </row>
    <row r="88" spans="1:78" ht="17.25" thickBot="1" x14ac:dyDescent="0.3">
      <c r="A88" s="447"/>
      <c r="B88" s="800"/>
      <c r="C88" s="801"/>
      <c r="D88" s="447"/>
      <c r="E88" s="447"/>
      <c r="F88" s="802"/>
      <c r="G88" s="462"/>
      <c r="H88" s="462"/>
      <c r="I88" s="462"/>
      <c r="J88" s="447"/>
      <c r="K88" s="447"/>
      <c r="L88" s="447"/>
      <c r="M88" s="447"/>
      <c r="N88" s="462"/>
      <c r="O88" s="447"/>
      <c r="P88" s="12" t="s">
        <v>85</v>
      </c>
      <c r="Q88" s="541">
        <f t="shared" ref="Q88:X88" si="16">SUM(Q64:Q87)</f>
        <v>0</v>
      </c>
      <c r="R88" s="541">
        <f t="shared" si="16"/>
        <v>0</v>
      </c>
      <c r="S88" s="541">
        <f t="shared" si="16"/>
        <v>0</v>
      </c>
      <c r="T88" s="541">
        <f t="shared" si="16"/>
        <v>0</v>
      </c>
      <c r="U88" s="541">
        <f t="shared" si="16"/>
        <v>0</v>
      </c>
      <c r="V88" s="541">
        <f t="shared" si="16"/>
        <v>0</v>
      </c>
      <c r="W88" s="541">
        <f t="shared" si="16"/>
        <v>0</v>
      </c>
      <c r="X88" s="541">
        <f t="shared" si="16"/>
        <v>0</v>
      </c>
      <c r="Y88" s="12"/>
      <c r="Z88" s="12"/>
      <c r="AA88" s="10"/>
      <c r="AB88" s="10"/>
      <c r="AC88" s="10"/>
      <c r="AD88" s="10"/>
      <c r="AE88" s="10"/>
      <c r="BN88" s="105"/>
      <c r="BO88" s="105"/>
      <c r="BP88" s="105"/>
      <c r="BQ88" s="105"/>
      <c r="BR88" s="105"/>
      <c r="BS88" s="105"/>
      <c r="BT88" s="105"/>
      <c r="BU88" s="105"/>
      <c r="BV88" s="105"/>
      <c r="BW88" s="105"/>
      <c r="BX88" s="105"/>
      <c r="BY88" s="105"/>
      <c r="BZ88" s="105"/>
    </row>
    <row r="89" spans="1:78" ht="18" customHeight="1" thickBot="1" x14ac:dyDescent="0.3">
      <c r="A89" s="447"/>
      <c r="B89" s="800"/>
      <c r="C89" s="801"/>
      <c r="D89" s="447"/>
      <c r="E89" s="447"/>
      <c r="F89" s="802"/>
      <c r="G89" s="462"/>
      <c r="H89" s="462"/>
      <c r="I89" s="462"/>
      <c r="J89" s="447"/>
      <c r="K89" s="447"/>
      <c r="L89" s="447"/>
      <c r="M89" s="447"/>
      <c r="N89" s="462"/>
      <c r="O89" s="447"/>
      <c r="P89" s="12"/>
      <c r="Q89" s="803"/>
      <c r="R89" s="803"/>
      <c r="S89" s="804"/>
      <c r="T89" s="803"/>
      <c r="U89" s="804"/>
      <c r="V89" s="804"/>
      <c r="W89" s="804"/>
      <c r="X89" s="804"/>
      <c r="Y89" s="12"/>
      <c r="Z89" s="12"/>
      <c r="AA89" s="10"/>
      <c r="AB89" s="10"/>
      <c r="AC89" s="10"/>
      <c r="AD89" s="10"/>
      <c r="AE89" s="10"/>
      <c r="BN89" s="105"/>
      <c r="BO89" s="105"/>
      <c r="BP89" s="105"/>
      <c r="BQ89" s="105"/>
      <c r="BR89" s="105"/>
      <c r="BS89" s="105"/>
      <c r="BT89" s="105"/>
      <c r="BU89" s="105"/>
      <c r="BV89" s="105"/>
      <c r="BW89" s="105"/>
      <c r="BX89" s="105"/>
      <c r="BY89" s="105"/>
      <c r="BZ89" s="105"/>
    </row>
    <row r="90" spans="1:78" ht="36.75" customHeight="1" thickBot="1" x14ac:dyDescent="0.3">
      <c r="A90" s="1075" t="s">
        <v>520</v>
      </c>
      <c r="B90" s="1076"/>
      <c r="C90" s="801"/>
      <c r="D90" s="447"/>
      <c r="E90" s="462"/>
      <c r="F90" s="802"/>
      <c r="G90" s="462"/>
      <c r="H90" s="462"/>
      <c r="I90" s="462"/>
      <c r="J90" s="447"/>
      <c r="K90" s="447"/>
      <c r="L90" s="447"/>
      <c r="M90" s="447"/>
      <c r="N90" s="462"/>
      <c r="O90" s="462"/>
      <c r="P90" s="929"/>
      <c r="Q90" s="804"/>
      <c r="R90" s="804"/>
      <c r="S90" s="804"/>
      <c r="T90" s="804"/>
      <c r="U90" s="804"/>
      <c r="V90" s="804"/>
      <c r="W90" s="804"/>
      <c r="X90" s="805"/>
      <c r="Y90" s="12"/>
      <c r="Z90" s="12"/>
      <c r="AA90" s="10"/>
      <c r="AB90" s="10"/>
      <c r="AC90" s="10"/>
      <c r="AD90" s="10"/>
      <c r="AE90" s="10"/>
      <c r="BN90" s="105"/>
      <c r="BO90" s="105"/>
      <c r="BP90" s="105"/>
      <c r="BQ90" s="105"/>
      <c r="BR90" s="105"/>
      <c r="BS90" s="105"/>
      <c r="BT90" s="105"/>
      <c r="BU90" s="105"/>
      <c r="BV90" s="105"/>
      <c r="BW90" s="105"/>
      <c r="BX90" s="105"/>
      <c r="BY90" s="105"/>
      <c r="BZ90" s="105"/>
    </row>
    <row r="91" spans="1:78" ht="17.25" thickBot="1" x14ac:dyDescent="0.3">
      <c r="A91" s="1074" t="s">
        <v>447</v>
      </c>
      <c r="B91" s="1071"/>
      <c r="C91" s="1071"/>
      <c r="D91" s="1071"/>
      <c r="E91" s="1071"/>
      <c r="F91" s="1072"/>
      <c r="G91" s="1074" t="s">
        <v>451</v>
      </c>
      <c r="H91" s="1071"/>
      <c r="I91" s="1071"/>
      <c r="J91" s="1071"/>
      <c r="K91" s="1071"/>
      <c r="L91" s="1072"/>
      <c r="M91" s="806" t="s">
        <v>448</v>
      </c>
      <c r="N91" s="1071" t="s">
        <v>449</v>
      </c>
      <c r="O91" s="1072"/>
      <c r="P91" s="176"/>
      <c r="Q91" s="1098" t="s">
        <v>71</v>
      </c>
      <c r="R91" s="1099"/>
      <c r="S91" s="1099"/>
      <c r="T91" s="1100"/>
      <c r="U91" s="1101" t="s">
        <v>50</v>
      </c>
      <c r="V91" s="1102"/>
      <c r="W91" s="1102"/>
      <c r="X91" s="1103"/>
      <c r="Y91" s="12"/>
      <c r="Z91" s="12"/>
      <c r="AA91" s="10"/>
      <c r="AB91" s="10"/>
      <c r="AC91" s="10"/>
      <c r="AD91" s="10"/>
      <c r="AE91" s="10"/>
      <c r="BN91" s="105"/>
      <c r="BO91" s="105"/>
      <c r="BP91" s="105"/>
      <c r="BQ91" s="105"/>
      <c r="BR91" s="105"/>
      <c r="BS91" s="105"/>
      <c r="BT91" s="105"/>
      <c r="BU91" s="105"/>
      <c r="BV91" s="105"/>
      <c r="BW91" s="105"/>
      <c r="BX91" s="105"/>
      <c r="BY91" s="105"/>
      <c r="BZ91" s="105"/>
    </row>
    <row r="92" spans="1:78" s="105" customFormat="1" ht="138" customHeight="1" thickBot="1" x14ac:dyDescent="0.3">
      <c r="A92" s="807" t="s">
        <v>9</v>
      </c>
      <c r="B92" s="808" t="s">
        <v>5</v>
      </c>
      <c r="C92" s="809" t="s">
        <v>6</v>
      </c>
      <c r="D92" s="810" t="s">
        <v>530</v>
      </c>
      <c r="E92" s="811" t="s">
        <v>531</v>
      </c>
      <c r="F92" s="812" t="s">
        <v>221</v>
      </c>
      <c r="G92" s="813" t="s">
        <v>532</v>
      </c>
      <c r="H92" s="811" t="s">
        <v>533</v>
      </c>
      <c r="I92" s="811" t="s">
        <v>534</v>
      </c>
      <c r="J92" s="811" t="s">
        <v>535</v>
      </c>
      <c r="K92" s="811" t="s">
        <v>536</v>
      </c>
      <c r="L92" s="814" t="s">
        <v>222</v>
      </c>
      <c r="M92" s="930" t="s">
        <v>707</v>
      </c>
      <c r="N92" s="816" t="s">
        <v>711</v>
      </c>
      <c r="O92" s="817" t="s">
        <v>712</v>
      </c>
      <c r="P92" s="818"/>
      <c r="Q92" s="751" t="s">
        <v>707</v>
      </c>
      <c r="R92" s="752" t="s">
        <v>705</v>
      </c>
      <c r="S92" s="753" t="s">
        <v>706</v>
      </c>
      <c r="T92" s="754" t="s">
        <v>710</v>
      </c>
      <c r="U92" s="751" t="s">
        <v>707</v>
      </c>
      <c r="V92" s="752" t="s">
        <v>705</v>
      </c>
      <c r="W92" s="755" t="s">
        <v>706</v>
      </c>
      <c r="X92" s="819" t="s">
        <v>52</v>
      </c>
      <c r="Y92" s="10"/>
      <c r="Z92" s="10"/>
      <c r="AA92" s="10"/>
      <c r="AB92" s="10"/>
      <c r="AC92" s="10"/>
      <c r="AD92" s="10"/>
      <c r="AE92" s="10"/>
    </row>
    <row r="93" spans="1:78" x14ac:dyDescent="0.25">
      <c r="A93" s="764"/>
      <c r="B93" s="442"/>
      <c r="C93" s="820"/>
      <c r="D93" s="821"/>
      <c r="E93" s="443"/>
      <c r="F93" s="822"/>
      <c r="G93" s="823"/>
      <c r="H93" s="824"/>
      <c r="I93" s="824"/>
      <c r="J93" s="824"/>
      <c r="K93" s="824"/>
      <c r="L93" s="825"/>
      <c r="M93" s="826" t="s">
        <v>510</v>
      </c>
      <c r="N93" s="769"/>
      <c r="O93" s="827"/>
      <c r="P93" s="10"/>
      <c r="Q93" s="725">
        <f>(G93*3.664*E93)-(((H93*I93-L93)+(J93*K93))*3.664)</f>
        <v>0</v>
      </c>
      <c r="R93" s="729">
        <f>E93*N93*0.001</f>
        <v>0</v>
      </c>
      <c r="S93" s="760">
        <f>E93*O93*0.001</f>
        <v>0</v>
      </c>
      <c r="T93" s="730">
        <f t="shared" ref="T93:T113" si="17">F93*Q93</f>
        <v>0</v>
      </c>
      <c r="U93" s="725">
        <f t="shared" ref="U93:U113" si="18">Q93*1</f>
        <v>0</v>
      </c>
      <c r="V93" s="729">
        <f>R93*25</f>
        <v>0</v>
      </c>
      <c r="W93" s="730">
        <f>S93*298</f>
        <v>0</v>
      </c>
      <c r="X93" s="731">
        <f t="shared" ref="X93:X113" si="19">SUM(U93:W93)</f>
        <v>0</v>
      </c>
      <c r="Y93" s="12"/>
      <c r="Z93" s="12"/>
      <c r="AA93" s="10"/>
      <c r="AB93" s="10"/>
      <c r="AC93" s="10"/>
      <c r="AD93" s="10"/>
      <c r="AE93" s="10"/>
      <c r="BN93" s="105"/>
      <c r="BO93" s="105"/>
      <c r="BP93" s="105"/>
      <c r="BQ93" s="105"/>
      <c r="BR93" s="105"/>
      <c r="BS93" s="105"/>
      <c r="BT93" s="105"/>
      <c r="BU93" s="105"/>
      <c r="BV93" s="105"/>
      <c r="BW93" s="105"/>
      <c r="BX93" s="105"/>
      <c r="BY93" s="105"/>
      <c r="BZ93" s="105"/>
    </row>
    <row r="94" spans="1:78" x14ac:dyDescent="0.25">
      <c r="A94" s="771"/>
      <c r="B94" s="442"/>
      <c r="C94" s="772"/>
      <c r="D94" s="828"/>
      <c r="E94" s="445"/>
      <c r="F94" s="353"/>
      <c r="G94" s="829"/>
      <c r="H94" s="272"/>
      <c r="I94" s="272"/>
      <c r="J94" s="272"/>
      <c r="K94" s="272"/>
      <c r="L94" s="830"/>
      <c r="M94" s="826" t="s">
        <v>510</v>
      </c>
      <c r="N94" s="758"/>
      <c r="O94" s="775"/>
      <c r="P94" s="10"/>
      <c r="Q94" s="725">
        <f>(G94*3.664*E94)-(((H94*I94-L94)+(J94*K94))*3.664)</f>
        <v>0</v>
      </c>
      <c r="R94" s="729">
        <f>E94*N94*0.001</f>
        <v>0</v>
      </c>
      <c r="S94" s="760">
        <f>E94*O94*0.001</f>
        <v>0</v>
      </c>
      <c r="T94" s="763">
        <f t="shared" si="17"/>
        <v>0</v>
      </c>
      <c r="U94" s="762">
        <f t="shared" si="18"/>
        <v>0</v>
      </c>
      <c r="V94" s="732">
        <f t="shared" ref="V94:V113" si="20">R94*25</f>
        <v>0</v>
      </c>
      <c r="W94" s="730">
        <f t="shared" ref="W94:W113" si="21">S94*298</f>
        <v>0</v>
      </c>
      <c r="X94" s="731">
        <f t="shared" si="19"/>
        <v>0</v>
      </c>
      <c r="Y94" s="12"/>
      <c r="Z94" s="12"/>
      <c r="AA94" s="10"/>
      <c r="AB94" s="10"/>
      <c r="AC94" s="10"/>
      <c r="AD94" s="10"/>
      <c r="AE94" s="10"/>
      <c r="BN94" s="105"/>
      <c r="BO94" s="105"/>
      <c r="BP94" s="105"/>
      <c r="BQ94" s="105"/>
      <c r="BR94" s="105"/>
      <c r="BS94" s="105"/>
      <c r="BT94" s="105"/>
      <c r="BU94" s="105"/>
      <c r="BV94" s="105"/>
      <c r="BW94" s="105"/>
      <c r="BX94" s="105"/>
      <c r="BY94" s="105"/>
      <c r="BZ94" s="105"/>
    </row>
    <row r="95" spans="1:78" x14ac:dyDescent="0.25">
      <c r="A95" s="771"/>
      <c r="B95" s="442"/>
      <c r="C95" s="772"/>
      <c r="D95" s="828"/>
      <c r="E95" s="445"/>
      <c r="F95" s="353"/>
      <c r="G95" s="829"/>
      <c r="H95" s="272"/>
      <c r="I95" s="272"/>
      <c r="J95" s="272"/>
      <c r="K95" s="272"/>
      <c r="L95" s="830"/>
      <c r="M95" s="826" t="s">
        <v>510</v>
      </c>
      <c r="N95" s="758"/>
      <c r="O95" s="775"/>
      <c r="P95" s="10"/>
      <c r="Q95" s="725">
        <f t="shared" ref="Q95:Q113" si="22">(G95*3.664*E95)-(((H95*I95-L95)+(J95*K95))*3.664)</f>
        <v>0</v>
      </c>
      <c r="R95" s="729">
        <f t="shared" ref="R95:R113" si="23">E95*N95*0.001</f>
        <v>0</v>
      </c>
      <c r="S95" s="760">
        <f t="shared" ref="S95:S113" si="24">E95*O95*0.001</f>
        <v>0</v>
      </c>
      <c r="T95" s="763">
        <f t="shared" si="17"/>
        <v>0</v>
      </c>
      <c r="U95" s="762">
        <f t="shared" si="18"/>
        <v>0</v>
      </c>
      <c r="V95" s="732">
        <f t="shared" si="20"/>
        <v>0</v>
      </c>
      <c r="W95" s="730">
        <f t="shared" si="21"/>
        <v>0</v>
      </c>
      <c r="X95" s="731">
        <f t="shared" si="19"/>
        <v>0</v>
      </c>
      <c r="Y95" s="12"/>
      <c r="Z95" s="12"/>
      <c r="AA95" s="10"/>
      <c r="AB95" s="10"/>
      <c r="AC95" s="10"/>
      <c r="AD95" s="10"/>
      <c r="AE95" s="10"/>
      <c r="BN95" s="105"/>
      <c r="BO95" s="105"/>
      <c r="BP95" s="105"/>
      <c r="BQ95" s="105"/>
      <c r="BR95" s="105"/>
      <c r="BS95" s="105"/>
      <c r="BT95" s="105"/>
      <c r="BU95" s="105"/>
      <c r="BV95" s="105"/>
      <c r="BW95" s="105"/>
      <c r="BX95" s="105"/>
      <c r="BY95" s="105"/>
      <c r="BZ95" s="105"/>
    </row>
    <row r="96" spans="1:78" x14ac:dyDescent="0.25">
      <c r="A96" s="771"/>
      <c r="B96" s="442"/>
      <c r="C96" s="772"/>
      <c r="D96" s="828"/>
      <c r="E96" s="445"/>
      <c r="F96" s="353"/>
      <c r="G96" s="829"/>
      <c r="H96" s="272"/>
      <c r="I96" s="272"/>
      <c r="J96" s="272"/>
      <c r="K96" s="272"/>
      <c r="L96" s="830"/>
      <c r="M96" s="826" t="s">
        <v>510</v>
      </c>
      <c r="N96" s="758"/>
      <c r="O96" s="775"/>
      <c r="P96" s="10"/>
      <c r="Q96" s="725">
        <f t="shared" si="22"/>
        <v>0</v>
      </c>
      <c r="R96" s="729">
        <f t="shared" si="23"/>
        <v>0</v>
      </c>
      <c r="S96" s="760">
        <f t="shared" si="24"/>
        <v>0</v>
      </c>
      <c r="T96" s="763">
        <f t="shared" si="17"/>
        <v>0</v>
      </c>
      <c r="U96" s="762">
        <f t="shared" si="18"/>
        <v>0</v>
      </c>
      <c r="V96" s="732">
        <f t="shared" si="20"/>
        <v>0</v>
      </c>
      <c r="W96" s="730">
        <f t="shared" si="21"/>
        <v>0</v>
      </c>
      <c r="X96" s="731">
        <f t="shared" si="19"/>
        <v>0</v>
      </c>
      <c r="Y96" s="12"/>
      <c r="Z96" s="12"/>
      <c r="AA96" s="10"/>
      <c r="AB96" s="10"/>
      <c r="AC96" s="10"/>
      <c r="AD96" s="10"/>
      <c r="AE96" s="10"/>
      <c r="BN96" s="105"/>
      <c r="BO96" s="105"/>
      <c r="BP96" s="105"/>
      <c r="BQ96" s="105"/>
      <c r="BR96" s="105"/>
      <c r="BS96" s="105"/>
      <c r="BT96" s="105"/>
      <c r="BU96" s="105"/>
      <c r="BV96" s="105"/>
      <c r="BW96" s="105"/>
      <c r="BX96" s="105"/>
      <c r="BY96" s="105"/>
      <c r="BZ96" s="105"/>
    </row>
    <row r="97" spans="1:78" x14ac:dyDescent="0.25">
      <c r="A97" s="771"/>
      <c r="B97" s="442"/>
      <c r="C97" s="772"/>
      <c r="D97" s="828"/>
      <c r="E97" s="445"/>
      <c r="F97" s="353"/>
      <c r="G97" s="829"/>
      <c r="H97" s="272"/>
      <c r="I97" s="272"/>
      <c r="J97" s="272"/>
      <c r="K97" s="272"/>
      <c r="L97" s="830"/>
      <c r="M97" s="826" t="s">
        <v>510</v>
      </c>
      <c r="N97" s="758"/>
      <c r="O97" s="775"/>
      <c r="P97" s="10"/>
      <c r="Q97" s="725">
        <f t="shared" si="22"/>
        <v>0</v>
      </c>
      <c r="R97" s="729">
        <f t="shared" si="23"/>
        <v>0</v>
      </c>
      <c r="S97" s="760">
        <f t="shared" si="24"/>
        <v>0</v>
      </c>
      <c r="T97" s="763">
        <f t="shared" si="17"/>
        <v>0</v>
      </c>
      <c r="U97" s="762">
        <f t="shared" si="18"/>
        <v>0</v>
      </c>
      <c r="V97" s="732">
        <f t="shared" si="20"/>
        <v>0</v>
      </c>
      <c r="W97" s="730">
        <f t="shared" si="21"/>
        <v>0</v>
      </c>
      <c r="X97" s="731">
        <f t="shared" si="19"/>
        <v>0</v>
      </c>
      <c r="Y97" s="12"/>
      <c r="Z97" s="12"/>
      <c r="AA97" s="10"/>
      <c r="AB97" s="10"/>
      <c r="AC97" s="10"/>
      <c r="AD97" s="10"/>
      <c r="AE97" s="10"/>
      <c r="BN97" s="105"/>
      <c r="BO97" s="105"/>
      <c r="BP97" s="105"/>
      <c r="BQ97" s="105"/>
      <c r="BR97" s="105"/>
      <c r="BS97" s="105"/>
      <c r="BT97" s="105"/>
      <c r="BU97" s="105"/>
      <c r="BV97" s="105"/>
      <c r="BW97" s="105"/>
      <c r="BX97" s="105"/>
      <c r="BY97" s="105"/>
      <c r="BZ97" s="105"/>
    </row>
    <row r="98" spans="1:78" x14ac:dyDescent="0.25">
      <c r="A98" s="771"/>
      <c r="B98" s="442"/>
      <c r="C98" s="772"/>
      <c r="D98" s="828"/>
      <c r="E98" s="445"/>
      <c r="F98" s="353"/>
      <c r="G98" s="829"/>
      <c r="H98" s="272"/>
      <c r="I98" s="272"/>
      <c r="J98" s="272"/>
      <c r="K98" s="272"/>
      <c r="L98" s="830"/>
      <c r="M98" s="826" t="s">
        <v>510</v>
      </c>
      <c r="N98" s="758"/>
      <c r="O98" s="775"/>
      <c r="P98" s="10"/>
      <c r="Q98" s="725">
        <f t="shared" si="22"/>
        <v>0</v>
      </c>
      <c r="R98" s="729">
        <f t="shared" si="23"/>
        <v>0</v>
      </c>
      <c r="S98" s="760">
        <f t="shared" si="24"/>
        <v>0</v>
      </c>
      <c r="T98" s="763">
        <f t="shared" si="17"/>
        <v>0</v>
      </c>
      <c r="U98" s="762">
        <f t="shared" si="18"/>
        <v>0</v>
      </c>
      <c r="V98" s="732">
        <f t="shared" si="20"/>
        <v>0</v>
      </c>
      <c r="W98" s="730">
        <f t="shared" si="21"/>
        <v>0</v>
      </c>
      <c r="X98" s="731">
        <f t="shared" si="19"/>
        <v>0</v>
      </c>
      <c r="Y98" s="12"/>
      <c r="Z98" s="12"/>
      <c r="AA98" s="10"/>
      <c r="AB98" s="10"/>
      <c r="AC98" s="10"/>
      <c r="AD98" s="10"/>
      <c r="AE98" s="10"/>
      <c r="BN98" s="105"/>
      <c r="BO98" s="105"/>
      <c r="BP98" s="105"/>
      <c r="BQ98" s="105"/>
      <c r="BR98" s="105"/>
      <c r="BS98" s="105"/>
      <c r="BT98" s="105"/>
      <c r="BU98" s="105"/>
      <c r="BV98" s="105"/>
      <c r="BW98" s="105"/>
      <c r="BX98" s="105"/>
      <c r="BY98" s="105"/>
      <c r="BZ98" s="105"/>
    </row>
    <row r="99" spans="1:78" x14ac:dyDescent="0.25">
      <c r="A99" s="771"/>
      <c r="B99" s="442"/>
      <c r="C99" s="772"/>
      <c r="D99" s="828"/>
      <c r="E99" s="445"/>
      <c r="F99" s="353"/>
      <c r="G99" s="829"/>
      <c r="H99" s="272"/>
      <c r="I99" s="272"/>
      <c r="J99" s="272"/>
      <c r="K99" s="272"/>
      <c r="L99" s="830"/>
      <c r="M99" s="826" t="s">
        <v>510</v>
      </c>
      <c r="N99" s="758"/>
      <c r="O99" s="775"/>
      <c r="P99" s="10"/>
      <c r="Q99" s="725">
        <f t="shared" si="22"/>
        <v>0</v>
      </c>
      <c r="R99" s="729">
        <f t="shared" si="23"/>
        <v>0</v>
      </c>
      <c r="S99" s="760">
        <f t="shared" si="24"/>
        <v>0</v>
      </c>
      <c r="T99" s="763">
        <f t="shared" si="17"/>
        <v>0</v>
      </c>
      <c r="U99" s="762">
        <f t="shared" si="18"/>
        <v>0</v>
      </c>
      <c r="V99" s="732">
        <f t="shared" si="20"/>
        <v>0</v>
      </c>
      <c r="W99" s="730">
        <f t="shared" si="21"/>
        <v>0</v>
      </c>
      <c r="X99" s="731">
        <f t="shared" si="19"/>
        <v>0</v>
      </c>
      <c r="Y99" s="12"/>
      <c r="Z99" s="12"/>
      <c r="AA99" s="10"/>
      <c r="AB99" s="10"/>
      <c r="AC99" s="10"/>
      <c r="AD99" s="10"/>
      <c r="AE99" s="10"/>
      <c r="BN99" s="105"/>
      <c r="BO99" s="105"/>
      <c r="BP99" s="105"/>
      <c r="BQ99" s="105"/>
      <c r="BR99" s="105"/>
      <c r="BS99" s="105"/>
      <c r="BT99" s="105"/>
      <c r="BU99" s="105"/>
      <c r="BV99" s="105"/>
      <c r="BW99" s="105"/>
      <c r="BX99" s="105"/>
      <c r="BY99" s="105"/>
      <c r="BZ99" s="105"/>
    </row>
    <row r="100" spans="1:78" x14ac:dyDescent="0.25">
      <c r="A100" s="771"/>
      <c r="B100" s="442"/>
      <c r="C100" s="772"/>
      <c r="D100" s="828"/>
      <c r="E100" s="445"/>
      <c r="F100" s="353"/>
      <c r="G100" s="829"/>
      <c r="H100" s="272"/>
      <c r="I100" s="272"/>
      <c r="J100" s="272"/>
      <c r="K100" s="272"/>
      <c r="L100" s="830"/>
      <c r="M100" s="826" t="s">
        <v>510</v>
      </c>
      <c r="N100" s="758"/>
      <c r="O100" s="775"/>
      <c r="P100" s="10"/>
      <c r="Q100" s="725">
        <f t="shared" si="22"/>
        <v>0</v>
      </c>
      <c r="R100" s="729">
        <f t="shared" si="23"/>
        <v>0</v>
      </c>
      <c r="S100" s="760">
        <f t="shared" si="24"/>
        <v>0</v>
      </c>
      <c r="T100" s="763">
        <f t="shared" si="17"/>
        <v>0</v>
      </c>
      <c r="U100" s="762">
        <f t="shared" si="18"/>
        <v>0</v>
      </c>
      <c r="V100" s="732">
        <f t="shared" si="20"/>
        <v>0</v>
      </c>
      <c r="W100" s="730">
        <f t="shared" si="21"/>
        <v>0</v>
      </c>
      <c r="X100" s="731">
        <f t="shared" si="19"/>
        <v>0</v>
      </c>
      <c r="Y100" s="12"/>
      <c r="Z100" s="12"/>
      <c r="AA100" s="10"/>
      <c r="AB100" s="10"/>
      <c r="AC100" s="10"/>
      <c r="AD100" s="10"/>
      <c r="AE100" s="10"/>
      <c r="BN100" s="105"/>
      <c r="BO100" s="105"/>
      <c r="BP100" s="105"/>
      <c r="BQ100" s="105"/>
      <c r="BR100" s="105"/>
      <c r="BS100" s="105"/>
      <c r="BT100" s="105"/>
      <c r="BU100" s="105"/>
      <c r="BV100" s="105"/>
      <c r="BW100" s="105"/>
      <c r="BX100" s="105"/>
      <c r="BY100" s="105"/>
      <c r="BZ100" s="105"/>
    </row>
    <row r="101" spans="1:78" x14ac:dyDescent="0.25">
      <c r="A101" s="771"/>
      <c r="B101" s="442"/>
      <c r="C101" s="772"/>
      <c r="D101" s="828"/>
      <c r="E101" s="445"/>
      <c r="F101" s="353"/>
      <c r="G101" s="829"/>
      <c r="H101" s="272"/>
      <c r="I101" s="272"/>
      <c r="J101" s="272"/>
      <c r="K101" s="272"/>
      <c r="L101" s="830"/>
      <c r="M101" s="826" t="s">
        <v>510</v>
      </c>
      <c r="N101" s="758"/>
      <c r="O101" s="775"/>
      <c r="P101" s="10"/>
      <c r="Q101" s="725">
        <f t="shared" si="22"/>
        <v>0</v>
      </c>
      <c r="R101" s="729">
        <f t="shared" si="23"/>
        <v>0</v>
      </c>
      <c r="S101" s="760">
        <f t="shared" si="24"/>
        <v>0</v>
      </c>
      <c r="T101" s="763">
        <f t="shared" si="17"/>
        <v>0</v>
      </c>
      <c r="U101" s="762">
        <f t="shared" si="18"/>
        <v>0</v>
      </c>
      <c r="V101" s="732">
        <f t="shared" si="20"/>
        <v>0</v>
      </c>
      <c r="W101" s="730">
        <f t="shared" si="21"/>
        <v>0</v>
      </c>
      <c r="X101" s="731">
        <f t="shared" si="19"/>
        <v>0</v>
      </c>
      <c r="Y101" s="12"/>
      <c r="Z101" s="12"/>
      <c r="AA101" s="10"/>
      <c r="AB101" s="10"/>
      <c r="AC101" s="10"/>
      <c r="AD101" s="10"/>
      <c r="AE101" s="10"/>
      <c r="BN101" s="105"/>
      <c r="BO101" s="105"/>
      <c r="BP101" s="105"/>
      <c r="BQ101" s="105"/>
      <c r="BR101" s="105"/>
      <c r="BS101" s="105"/>
      <c r="BT101" s="105"/>
      <c r="BU101" s="105"/>
      <c r="BV101" s="105"/>
      <c r="BW101" s="105"/>
      <c r="BX101" s="105"/>
      <c r="BY101" s="105"/>
      <c r="BZ101" s="105"/>
    </row>
    <row r="102" spans="1:78" x14ac:dyDescent="0.25">
      <c r="A102" s="771"/>
      <c r="B102" s="442"/>
      <c r="C102" s="772"/>
      <c r="D102" s="828"/>
      <c r="E102" s="445"/>
      <c r="F102" s="353"/>
      <c r="G102" s="829"/>
      <c r="H102" s="272"/>
      <c r="I102" s="272"/>
      <c r="J102" s="272"/>
      <c r="K102" s="272"/>
      <c r="L102" s="830"/>
      <c r="M102" s="826" t="s">
        <v>510</v>
      </c>
      <c r="N102" s="758"/>
      <c r="O102" s="775"/>
      <c r="P102" s="10"/>
      <c r="Q102" s="725">
        <f t="shared" si="22"/>
        <v>0</v>
      </c>
      <c r="R102" s="729">
        <f t="shared" si="23"/>
        <v>0</v>
      </c>
      <c r="S102" s="760">
        <f t="shared" si="24"/>
        <v>0</v>
      </c>
      <c r="T102" s="763">
        <f t="shared" si="17"/>
        <v>0</v>
      </c>
      <c r="U102" s="762">
        <f t="shared" si="18"/>
        <v>0</v>
      </c>
      <c r="V102" s="732">
        <f t="shared" si="20"/>
        <v>0</v>
      </c>
      <c r="W102" s="730">
        <f t="shared" si="21"/>
        <v>0</v>
      </c>
      <c r="X102" s="731">
        <f t="shared" si="19"/>
        <v>0</v>
      </c>
      <c r="Y102" s="12"/>
      <c r="Z102" s="12"/>
      <c r="AA102" s="10"/>
      <c r="AB102" s="10"/>
      <c r="AC102" s="10"/>
      <c r="AD102" s="10"/>
      <c r="AE102" s="10"/>
      <c r="BN102" s="105"/>
      <c r="BO102" s="105"/>
      <c r="BP102" s="105"/>
      <c r="BQ102" s="105"/>
      <c r="BR102" s="105"/>
      <c r="BS102" s="105"/>
      <c r="BT102" s="105"/>
      <c r="BU102" s="105"/>
      <c r="BV102" s="105"/>
      <c r="BW102" s="105"/>
      <c r="BX102" s="105"/>
      <c r="BY102" s="105"/>
      <c r="BZ102" s="105"/>
    </row>
    <row r="103" spans="1:78" x14ac:dyDescent="0.25">
      <c r="A103" s="771"/>
      <c r="B103" s="442"/>
      <c r="C103" s="772"/>
      <c r="D103" s="828"/>
      <c r="E103" s="445"/>
      <c r="F103" s="353"/>
      <c r="G103" s="829"/>
      <c r="H103" s="272"/>
      <c r="I103" s="272"/>
      <c r="J103" s="272"/>
      <c r="K103" s="272"/>
      <c r="L103" s="830"/>
      <c r="M103" s="826" t="s">
        <v>510</v>
      </c>
      <c r="N103" s="758"/>
      <c r="O103" s="775"/>
      <c r="P103" s="10"/>
      <c r="Q103" s="725">
        <f t="shared" si="22"/>
        <v>0</v>
      </c>
      <c r="R103" s="729">
        <f t="shared" si="23"/>
        <v>0</v>
      </c>
      <c r="S103" s="760">
        <f t="shared" si="24"/>
        <v>0</v>
      </c>
      <c r="T103" s="763">
        <f t="shared" si="17"/>
        <v>0</v>
      </c>
      <c r="U103" s="762">
        <f t="shared" si="18"/>
        <v>0</v>
      </c>
      <c r="V103" s="732">
        <f t="shared" si="20"/>
        <v>0</v>
      </c>
      <c r="W103" s="730">
        <f t="shared" si="21"/>
        <v>0</v>
      </c>
      <c r="X103" s="731">
        <f t="shared" si="19"/>
        <v>0</v>
      </c>
      <c r="Y103" s="12"/>
      <c r="Z103" s="12"/>
      <c r="AA103" s="10"/>
      <c r="AB103" s="10"/>
      <c r="AC103" s="10"/>
      <c r="AD103" s="10"/>
      <c r="AE103" s="10"/>
      <c r="BN103" s="105"/>
      <c r="BO103" s="105"/>
      <c r="BP103" s="105"/>
      <c r="BQ103" s="105"/>
      <c r="BR103" s="105"/>
      <c r="BS103" s="105"/>
      <c r="BT103" s="105"/>
      <c r="BU103" s="105"/>
      <c r="BV103" s="105"/>
      <c r="BW103" s="105"/>
      <c r="BX103" s="105"/>
      <c r="BY103" s="105"/>
      <c r="BZ103" s="105"/>
    </row>
    <row r="104" spans="1:78" x14ac:dyDescent="0.25">
      <c r="A104" s="771"/>
      <c r="B104" s="442"/>
      <c r="C104" s="772"/>
      <c r="D104" s="828"/>
      <c r="E104" s="445"/>
      <c r="F104" s="353"/>
      <c r="G104" s="829"/>
      <c r="H104" s="272"/>
      <c r="I104" s="272"/>
      <c r="J104" s="272"/>
      <c r="K104" s="272"/>
      <c r="L104" s="830"/>
      <c r="M104" s="826" t="s">
        <v>510</v>
      </c>
      <c r="N104" s="758"/>
      <c r="O104" s="775"/>
      <c r="P104" s="10"/>
      <c r="Q104" s="725">
        <f t="shared" si="22"/>
        <v>0</v>
      </c>
      <c r="R104" s="729">
        <f t="shared" si="23"/>
        <v>0</v>
      </c>
      <c r="S104" s="760">
        <f t="shared" si="24"/>
        <v>0</v>
      </c>
      <c r="T104" s="763">
        <f t="shared" si="17"/>
        <v>0</v>
      </c>
      <c r="U104" s="762">
        <f t="shared" si="18"/>
        <v>0</v>
      </c>
      <c r="V104" s="732">
        <f t="shared" si="20"/>
        <v>0</v>
      </c>
      <c r="W104" s="730">
        <f t="shared" si="21"/>
        <v>0</v>
      </c>
      <c r="X104" s="731">
        <f t="shared" si="19"/>
        <v>0</v>
      </c>
      <c r="Y104" s="12"/>
      <c r="Z104" s="12"/>
      <c r="AA104" s="10"/>
      <c r="AB104" s="10"/>
      <c r="AC104" s="10"/>
      <c r="AD104" s="10"/>
      <c r="AE104" s="10"/>
      <c r="BN104" s="105"/>
      <c r="BO104" s="105"/>
      <c r="BP104" s="105"/>
      <c r="BQ104" s="105"/>
      <c r="BR104" s="105"/>
      <c r="BS104" s="105"/>
      <c r="BT104" s="105"/>
      <c r="BU104" s="105"/>
      <c r="BV104" s="105"/>
      <c r="BW104" s="105"/>
      <c r="BX104" s="105"/>
      <c r="BY104" s="105"/>
      <c r="BZ104" s="105"/>
    </row>
    <row r="105" spans="1:78" x14ac:dyDescent="0.25">
      <c r="A105" s="771"/>
      <c r="B105" s="442"/>
      <c r="C105" s="772"/>
      <c r="D105" s="828"/>
      <c r="E105" s="445"/>
      <c r="F105" s="353"/>
      <c r="G105" s="829"/>
      <c r="H105" s="272"/>
      <c r="I105" s="272"/>
      <c r="J105" s="272"/>
      <c r="K105" s="272"/>
      <c r="L105" s="830"/>
      <c r="M105" s="826" t="s">
        <v>510</v>
      </c>
      <c r="N105" s="758"/>
      <c r="O105" s="775"/>
      <c r="P105" s="10"/>
      <c r="Q105" s="725">
        <f t="shared" si="22"/>
        <v>0</v>
      </c>
      <c r="R105" s="729">
        <f t="shared" si="23"/>
        <v>0</v>
      </c>
      <c r="S105" s="760">
        <f t="shared" si="24"/>
        <v>0</v>
      </c>
      <c r="T105" s="763">
        <f t="shared" si="17"/>
        <v>0</v>
      </c>
      <c r="U105" s="762">
        <f t="shared" si="18"/>
        <v>0</v>
      </c>
      <c r="V105" s="732">
        <f t="shared" si="20"/>
        <v>0</v>
      </c>
      <c r="W105" s="730">
        <f t="shared" si="21"/>
        <v>0</v>
      </c>
      <c r="X105" s="731">
        <f t="shared" si="19"/>
        <v>0</v>
      </c>
      <c r="Y105" s="12"/>
      <c r="Z105" s="12"/>
      <c r="AA105" s="10"/>
      <c r="AB105" s="10"/>
      <c r="AC105" s="10"/>
      <c r="AD105" s="10"/>
      <c r="AE105" s="10"/>
      <c r="BN105" s="105"/>
      <c r="BO105" s="105"/>
      <c r="BP105" s="105"/>
      <c r="BQ105" s="105"/>
      <c r="BR105" s="105"/>
      <c r="BS105" s="105"/>
      <c r="BT105" s="105"/>
      <c r="BU105" s="105"/>
      <c r="BV105" s="105"/>
      <c r="BW105" s="105"/>
      <c r="BX105" s="105"/>
      <c r="BY105" s="105"/>
      <c r="BZ105" s="105"/>
    </row>
    <row r="106" spans="1:78" x14ac:dyDescent="0.25">
      <c r="A106" s="771"/>
      <c r="B106" s="442"/>
      <c r="C106" s="772"/>
      <c r="D106" s="828"/>
      <c r="E106" s="445"/>
      <c r="F106" s="353"/>
      <c r="G106" s="829"/>
      <c r="H106" s="272"/>
      <c r="I106" s="272"/>
      <c r="J106" s="272"/>
      <c r="K106" s="272"/>
      <c r="L106" s="830"/>
      <c r="M106" s="826" t="s">
        <v>510</v>
      </c>
      <c r="N106" s="758"/>
      <c r="O106" s="775"/>
      <c r="P106" s="10"/>
      <c r="Q106" s="725">
        <f t="shared" si="22"/>
        <v>0</v>
      </c>
      <c r="R106" s="729">
        <f t="shared" si="23"/>
        <v>0</v>
      </c>
      <c r="S106" s="760">
        <f t="shared" si="24"/>
        <v>0</v>
      </c>
      <c r="T106" s="763">
        <f t="shared" si="17"/>
        <v>0</v>
      </c>
      <c r="U106" s="762">
        <f t="shared" si="18"/>
        <v>0</v>
      </c>
      <c r="V106" s="732">
        <f t="shared" si="20"/>
        <v>0</v>
      </c>
      <c r="W106" s="730">
        <f t="shared" si="21"/>
        <v>0</v>
      </c>
      <c r="X106" s="731">
        <f t="shared" si="19"/>
        <v>0</v>
      </c>
      <c r="Y106" s="12"/>
      <c r="Z106" s="12"/>
      <c r="AA106" s="10"/>
      <c r="AB106" s="10"/>
      <c r="AC106" s="10"/>
      <c r="AD106" s="10"/>
      <c r="AE106" s="10"/>
      <c r="BN106" s="105"/>
      <c r="BO106" s="105"/>
      <c r="BP106" s="105"/>
      <c r="BQ106" s="105"/>
      <c r="BR106" s="105"/>
      <c r="BS106" s="105"/>
      <c r="BT106" s="105"/>
      <c r="BU106" s="105"/>
      <c r="BV106" s="105"/>
      <c r="BW106" s="105"/>
      <c r="BX106" s="105"/>
      <c r="BY106" s="105"/>
      <c r="BZ106" s="105"/>
    </row>
    <row r="107" spans="1:78" x14ac:dyDescent="0.25">
      <c r="A107" s="771"/>
      <c r="B107" s="442"/>
      <c r="C107" s="772"/>
      <c r="D107" s="828"/>
      <c r="E107" s="445"/>
      <c r="F107" s="353"/>
      <c r="G107" s="829"/>
      <c r="H107" s="272"/>
      <c r="I107" s="272"/>
      <c r="J107" s="272"/>
      <c r="K107" s="272"/>
      <c r="L107" s="830"/>
      <c r="M107" s="826" t="s">
        <v>510</v>
      </c>
      <c r="N107" s="758"/>
      <c r="O107" s="775"/>
      <c r="P107" s="10"/>
      <c r="Q107" s="725">
        <f t="shared" si="22"/>
        <v>0</v>
      </c>
      <c r="R107" s="729">
        <f t="shared" si="23"/>
        <v>0</v>
      </c>
      <c r="S107" s="760">
        <f t="shared" si="24"/>
        <v>0</v>
      </c>
      <c r="T107" s="763">
        <f t="shared" si="17"/>
        <v>0</v>
      </c>
      <c r="U107" s="762">
        <f t="shared" si="18"/>
        <v>0</v>
      </c>
      <c r="V107" s="732">
        <f t="shared" si="20"/>
        <v>0</v>
      </c>
      <c r="W107" s="730">
        <f t="shared" si="21"/>
        <v>0</v>
      </c>
      <c r="X107" s="731">
        <f t="shared" si="19"/>
        <v>0</v>
      </c>
      <c r="Y107" s="12"/>
      <c r="Z107" s="12"/>
      <c r="AA107" s="10"/>
      <c r="AB107" s="10"/>
      <c r="AC107" s="10"/>
      <c r="AD107" s="10"/>
      <c r="AE107" s="10"/>
      <c r="BN107" s="105"/>
      <c r="BO107" s="105"/>
      <c r="BP107" s="105"/>
      <c r="BQ107" s="105"/>
      <c r="BR107" s="105"/>
      <c r="BS107" s="105"/>
      <c r="BT107" s="105"/>
      <c r="BU107" s="105"/>
      <c r="BV107" s="105"/>
      <c r="BW107" s="105"/>
      <c r="BX107" s="105"/>
      <c r="BY107" s="105"/>
      <c r="BZ107" s="105"/>
    </row>
    <row r="108" spans="1:78" x14ac:dyDescent="0.25">
      <c r="A108" s="771"/>
      <c r="B108" s="442"/>
      <c r="C108" s="772"/>
      <c r="D108" s="828"/>
      <c r="E108" s="445"/>
      <c r="F108" s="353"/>
      <c r="G108" s="829"/>
      <c r="H108" s="272"/>
      <c r="I108" s="272"/>
      <c r="J108" s="272"/>
      <c r="K108" s="272"/>
      <c r="L108" s="830"/>
      <c r="M108" s="826" t="s">
        <v>510</v>
      </c>
      <c r="N108" s="758"/>
      <c r="O108" s="775"/>
      <c r="P108" s="10"/>
      <c r="Q108" s="725">
        <f t="shared" si="22"/>
        <v>0</v>
      </c>
      <c r="R108" s="729">
        <f t="shared" si="23"/>
        <v>0</v>
      </c>
      <c r="S108" s="760">
        <f t="shared" si="24"/>
        <v>0</v>
      </c>
      <c r="T108" s="763">
        <f t="shared" si="17"/>
        <v>0</v>
      </c>
      <c r="U108" s="762">
        <f t="shared" si="18"/>
        <v>0</v>
      </c>
      <c r="V108" s="732">
        <f t="shared" si="20"/>
        <v>0</v>
      </c>
      <c r="W108" s="730">
        <f t="shared" si="21"/>
        <v>0</v>
      </c>
      <c r="X108" s="731">
        <f t="shared" si="19"/>
        <v>0</v>
      </c>
      <c r="Y108" s="12"/>
      <c r="Z108" s="12"/>
      <c r="AA108" s="10"/>
      <c r="AB108" s="10"/>
      <c r="AC108" s="10"/>
      <c r="AD108" s="10"/>
      <c r="AE108" s="10"/>
      <c r="BN108" s="105"/>
      <c r="BO108" s="105"/>
      <c r="BP108" s="105"/>
      <c r="BQ108" s="105"/>
      <c r="BR108" s="105"/>
      <c r="BS108" s="105"/>
      <c r="BT108" s="105"/>
      <c r="BU108" s="105"/>
      <c r="BV108" s="105"/>
      <c r="BW108" s="105"/>
      <c r="BX108" s="105"/>
      <c r="BY108" s="105"/>
      <c r="BZ108" s="105"/>
    </row>
    <row r="109" spans="1:78" x14ac:dyDescent="0.25">
      <c r="A109" s="771"/>
      <c r="B109" s="442"/>
      <c r="C109" s="772"/>
      <c r="D109" s="828"/>
      <c r="E109" s="445"/>
      <c r="F109" s="353"/>
      <c r="G109" s="829"/>
      <c r="H109" s="272"/>
      <c r="I109" s="272"/>
      <c r="J109" s="272"/>
      <c r="K109" s="272"/>
      <c r="L109" s="830"/>
      <c r="M109" s="826" t="s">
        <v>510</v>
      </c>
      <c r="N109" s="758"/>
      <c r="O109" s="775"/>
      <c r="P109" s="10"/>
      <c r="Q109" s="725">
        <f t="shared" si="22"/>
        <v>0</v>
      </c>
      <c r="R109" s="729">
        <f t="shared" si="23"/>
        <v>0</v>
      </c>
      <c r="S109" s="760">
        <f t="shared" si="24"/>
        <v>0</v>
      </c>
      <c r="T109" s="763">
        <f t="shared" si="17"/>
        <v>0</v>
      </c>
      <c r="U109" s="762">
        <f t="shared" si="18"/>
        <v>0</v>
      </c>
      <c r="V109" s="732">
        <f t="shared" si="20"/>
        <v>0</v>
      </c>
      <c r="W109" s="730">
        <f t="shared" si="21"/>
        <v>0</v>
      </c>
      <c r="X109" s="731">
        <f t="shared" si="19"/>
        <v>0</v>
      </c>
      <c r="Y109" s="12"/>
      <c r="Z109" s="12"/>
      <c r="AA109" s="10"/>
      <c r="AB109" s="10"/>
      <c r="AC109" s="10"/>
      <c r="AD109" s="10"/>
      <c r="AE109" s="10"/>
      <c r="BN109" s="105"/>
      <c r="BO109" s="105"/>
      <c r="BP109" s="105"/>
      <c r="BQ109" s="105"/>
      <c r="BR109" s="105"/>
      <c r="BS109" s="105"/>
      <c r="BT109" s="105"/>
      <c r="BU109" s="105"/>
      <c r="BV109" s="105"/>
      <c r="BW109" s="105"/>
      <c r="BX109" s="105"/>
      <c r="BY109" s="105"/>
      <c r="BZ109" s="105"/>
    </row>
    <row r="110" spans="1:78" ht="18.75" customHeight="1" x14ac:dyDescent="0.25">
      <c r="A110" s="771"/>
      <c r="B110" s="442"/>
      <c r="C110" s="772"/>
      <c r="D110" s="828"/>
      <c r="E110" s="445"/>
      <c r="F110" s="353"/>
      <c r="G110" s="829"/>
      <c r="H110" s="272"/>
      <c r="I110" s="272"/>
      <c r="J110" s="272"/>
      <c r="K110" s="272"/>
      <c r="L110" s="830"/>
      <c r="M110" s="826" t="s">
        <v>510</v>
      </c>
      <c r="N110" s="758"/>
      <c r="O110" s="775"/>
      <c r="P110" s="10"/>
      <c r="Q110" s="725">
        <f t="shared" si="22"/>
        <v>0</v>
      </c>
      <c r="R110" s="729">
        <f t="shared" si="23"/>
        <v>0</v>
      </c>
      <c r="S110" s="760">
        <f t="shared" si="24"/>
        <v>0</v>
      </c>
      <c r="T110" s="763">
        <f t="shared" si="17"/>
        <v>0</v>
      </c>
      <c r="U110" s="762">
        <f t="shared" si="18"/>
        <v>0</v>
      </c>
      <c r="V110" s="732">
        <f t="shared" si="20"/>
        <v>0</v>
      </c>
      <c r="W110" s="730">
        <f t="shared" si="21"/>
        <v>0</v>
      </c>
      <c r="X110" s="731">
        <f t="shared" si="19"/>
        <v>0</v>
      </c>
      <c r="Y110" s="12"/>
      <c r="Z110" s="12"/>
      <c r="AA110" s="10"/>
      <c r="AB110" s="10"/>
      <c r="AC110" s="10"/>
      <c r="AD110" s="10"/>
      <c r="AE110" s="10"/>
      <c r="BN110" s="105"/>
      <c r="BO110" s="105"/>
      <c r="BP110" s="105"/>
      <c r="BQ110" s="105"/>
      <c r="BR110" s="105"/>
      <c r="BS110" s="105"/>
      <c r="BT110" s="105"/>
      <c r="BU110" s="105"/>
      <c r="BV110" s="105"/>
      <c r="BW110" s="105"/>
      <c r="BX110" s="105"/>
      <c r="BY110" s="105"/>
      <c r="BZ110" s="105"/>
    </row>
    <row r="111" spans="1:78" ht="18.75" customHeight="1" x14ac:dyDescent="0.25">
      <c r="A111" s="771"/>
      <c r="B111" s="442"/>
      <c r="C111" s="772"/>
      <c r="D111" s="828"/>
      <c r="E111" s="445"/>
      <c r="F111" s="353"/>
      <c r="G111" s="829"/>
      <c r="H111" s="272"/>
      <c r="I111" s="272"/>
      <c r="J111" s="272"/>
      <c r="K111" s="272"/>
      <c r="L111" s="830"/>
      <c r="M111" s="826" t="s">
        <v>510</v>
      </c>
      <c r="N111" s="758"/>
      <c r="O111" s="775"/>
      <c r="P111" s="10"/>
      <c r="Q111" s="725">
        <f t="shared" si="22"/>
        <v>0</v>
      </c>
      <c r="R111" s="729">
        <f t="shared" si="23"/>
        <v>0</v>
      </c>
      <c r="S111" s="760">
        <f t="shared" si="24"/>
        <v>0</v>
      </c>
      <c r="T111" s="763">
        <f t="shared" si="17"/>
        <v>0</v>
      </c>
      <c r="U111" s="762">
        <f t="shared" si="18"/>
        <v>0</v>
      </c>
      <c r="V111" s="732">
        <f t="shared" si="20"/>
        <v>0</v>
      </c>
      <c r="W111" s="730">
        <f t="shared" si="21"/>
        <v>0</v>
      </c>
      <c r="X111" s="731">
        <f t="shared" si="19"/>
        <v>0</v>
      </c>
      <c r="Y111" s="12"/>
      <c r="Z111" s="12"/>
      <c r="AA111" s="10"/>
      <c r="AB111" s="10"/>
      <c r="AC111" s="10"/>
      <c r="AD111" s="10"/>
      <c r="AE111" s="10"/>
      <c r="BN111" s="105"/>
      <c r="BO111" s="105"/>
      <c r="BP111" s="105"/>
      <c r="BQ111" s="105"/>
      <c r="BR111" s="105"/>
      <c r="BS111" s="105"/>
      <c r="BT111" s="105"/>
      <c r="BU111" s="105"/>
      <c r="BV111" s="105"/>
      <c r="BW111" s="105"/>
      <c r="BX111" s="105"/>
      <c r="BY111" s="105"/>
      <c r="BZ111" s="105"/>
    </row>
    <row r="112" spans="1:78" ht="18.75" customHeight="1" x14ac:dyDescent="0.25">
      <c r="A112" s="771"/>
      <c r="B112" s="442"/>
      <c r="C112" s="772"/>
      <c r="D112" s="831"/>
      <c r="E112" s="777"/>
      <c r="F112" s="832"/>
      <c r="G112" s="833"/>
      <c r="H112" s="834"/>
      <c r="I112" s="834"/>
      <c r="J112" s="834"/>
      <c r="K112" s="834"/>
      <c r="L112" s="835"/>
      <c r="M112" s="826" t="s">
        <v>510</v>
      </c>
      <c r="N112" s="780"/>
      <c r="O112" s="781"/>
      <c r="P112" s="10"/>
      <c r="Q112" s="725">
        <f t="shared" si="22"/>
        <v>0</v>
      </c>
      <c r="R112" s="729">
        <f t="shared" si="23"/>
        <v>0</v>
      </c>
      <c r="S112" s="760">
        <f t="shared" si="24"/>
        <v>0</v>
      </c>
      <c r="T112" s="763">
        <f t="shared" si="17"/>
        <v>0</v>
      </c>
      <c r="U112" s="762">
        <f t="shared" si="18"/>
        <v>0</v>
      </c>
      <c r="V112" s="732">
        <f t="shared" si="20"/>
        <v>0</v>
      </c>
      <c r="W112" s="730">
        <f t="shared" si="21"/>
        <v>0</v>
      </c>
      <c r="X112" s="731">
        <f t="shared" si="19"/>
        <v>0</v>
      </c>
      <c r="Y112" s="12"/>
      <c r="Z112" s="12"/>
      <c r="AA112" s="10"/>
      <c r="AB112" s="10"/>
      <c r="AC112" s="10"/>
      <c r="AD112" s="10"/>
      <c r="AE112" s="10"/>
      <c r="BN112" s="105"/>
      <c r="BO112" s="105"/>
      <c r="BP112" s="105"/>
      <c r="BQ112" s="105"/>
      <c r="BR112" s="105"/>
      <c r="BS112" s="105"/>
      <c r="BT112" s="105"/>
      <c r="BU112" s="105"/>
      <c r="BV112" s="105"/>
      <c r="BW112" s="105"/>
      <c r="BX112" s="105"/>
      <c r="BY112" s="105"/>
      <c r="BZ112" s="105"/>
    </row>
    <row r="113" spans="1:78" ht="15.75" customHeight="1" thickBot="1" x14ac:dyDescent="0.3">
      <c r="A113" s="836"/>
      <c r="B113" s="785"/>
      <c r="C113" s="287"/>
      <c r="D113" s="837"/>
      <c r="E113" s="788"/>
      <c r="F113" s="838"/>
      <c r="G113" s="839"/>
      <c r="H113" s="840"/>
      <c r="I113" s="840"/>
      <c r="J113" s="840"/>
      <c r="K113" s="840"/>
      <c r="L113" s="841"/>
      <c r="M113" s="842" t="s">
        <v>510</v>
      </c>
      <c r="N113" s="843"/>
      <c r="O113" s="844"/>
      <c r="P113" s="10"/>
      <c r="Q113" s="725">
        <f t="shared" si="22"/>
        <v>0</v>
      </c>
      <c r="R113" s="729">
        <f t="shared" si="23"/>
        <v>0</v>
      </c>
      <c r="S113" s="760">
        <f t="shared" si="24"/>
        <v>0</v>
      </c>
      <c r="T113" s="763">
        <f t="shared" si="17"/>
        <v>0</v>
      </c>
      <c r="U113" s="762">
        <f t="shared" si="18"/>
        <v>0</v>
      </c>
      <c r="V113" s="732">
        <f t="shared" si="20"/>
        <v>0</v>
      </c>
      <c r="W113" s="730">
        <f t="shared" si="21"/>
        <v>0</v>
      </c>
      <c r="X113" s="731">
        <f t="shared" si="19"/>
        <v>0</v>
      </c>
      <c r="Y113" s="12"/>
      <c r="Z113" s="12"/>
      <c r="AA113" s="10"/>
      <c r="AB113" s="10"/>
      <c r="AC113" s="10"/>
      <c r="AD113" s="10"/>
      <c r="AE113" s="10"/>
      <c r="BN113" s="105"/>
      <c r="BO113" s="105"/>
      <c r="BP113" s="105"/>
      <c r="BQ113" s="105"/>
      <c r="BR113" s="105"/>
      <c r="BS113" s="105"/>
      <c r="BT113" s="105"/>
      <c r="BU113" s="105"/>
      <c r="BV113" s="105"/>
      <c r="BW113" s="105"/>
      <c r="BX113" s="105"/>
      <c r="BY113" s="105"/>
      <c r="BZ113" s="105"/>
    </row>
    <row r="114" spans="1:78" ht="17.25" thickBot="1" x14ac:dyDescent="0.3">
      <c r="A114" s="447"/>
      <c r="B114" s="447"/>
      <c r="C114" s="800"/>
      <c r="D114" s="800"/>
      <c r="E114" s="447"/>
      <c r="F114" s="462"/>
      <c r="G114" s="802"/>
      <c r="H114" s="462"/>
      <c r="I114" s="462"/>
      <c r="J114" s="462"/>
      <c r="K114" s="447"/>
      <c r="L114" s="447"/>
      <c r="M114" s="447"/>
      <c r="N114" s="845"/>
      <c r="O114" s="845"/>
      <c r="P114" s="846" t="s">
        <v>85</v>
      </c>
      <c r="Q114" s="541">
        <f t="shared" ref="Q114:X114" si="25">SUM(Q93:Q113)</f>
        <v>0</v>
      </c>
      <c r="R114" s="541">
        <f t="shared" si="25"/>
        <v>0</v>
      </c>
      <c r="S114" s="541">
        <f t="shared" si="25"/>
        <v>0</v>
      </c>
      <c r="T114" s="541">
        <f t="shared" si="25"/>
        <v>0</v>
      </c>
      <c r="U114" s="541">
        <f t="shared" si="25"/>
        <v>0</v>
      </c>
      <c r="V114" s="541">
        <f t="shared" si="25"/>
        <v>0</v>
      </c>
      <c r="W114" s="541">
        <f t="shared" si="25"/>
        <v>0</v>
      </c>
      <c r="X114" s="541">
        <f t="shared" si="25"/>
        <v>0</v>
      </c>
      <c r="Y114" s="12"/>
      <c r="Z114" s="12"/>
      <c r="AA114" s="10"/>
      <c r="AB114" s="10"/>
      <c r="AC114" s="10"/>
      <c r="AD114" s="10"/>
      <c r="AE114" s="10"/>
      <c r="BN114" s="105"/>
      <c r="BO114" s="105"/>
      <c r="BP114" s="105"/>
      <c r="BQ114" s="105"/>
      <c r="BR114" s="105"/>
      <c r="BS114" s="105"/>
      <c r="BT114" s="105"/>
      <c r="BU114" s="105"/>
      <c r="BV114" s="105"/>
      <c r="BW114" s="105"/>
      <c r="BX114" s="105"/>
      <c r="BY114" s="105"/>
      <c r="BZ114" s="105"/>
    </row>
    <row r="115" spans="1:78" x14ac:dyDescent="0.25">
      <c r="A115" s="447"/>
      <c r="B115" s="447"/>
      <c r="C115" s="447"/>
      <c r="D115" s="447"/>
      <c r="E115" s="447"/>
      <c r="F115" s="447"/>
      <c r="G115" s="447"/>
      <c r="H115" s="447"/>
      <c r="I115" s="447"/>
      <c r="J115" s="447"/>
      <c r="K115" s="447"/>
      <c r="L115" s="447"/>
      <c r="M115" s="447"/>
      <c r="N115" s="447"/>
      <c r="O115" s="447"/>
      <c r="P115" s="12"/>
      <c r="Q115" s="739"/>
      <c r="R115" s="739"/>
      <c r="S115" s="739"/>
      <c r="T115" s="739"/>
      <c r="U115" s="739"/>
      <c r="V115" s="739"/>
      <c r="W115" s="739"/>
      <c r="X115" s="739"/>
      <c r="Y115" s="12"/>
      <c r="Z115" s="12"/>
      <c r="AA115" s="10"/>
      <c r="AB115" s="10"/>
      <c r="AC115" s="10"/>
      <c r="AD115" s="10"/>
      <c r="AE115" s="10"/>
      <c r="BN115" s="105"/>
      <c r="BO115" s="105"/>
      <c r="BP115" s="105"/>
      <c r="BQ115" s="105"/>
      <c r="BR115" s="105"/>
      <c r="BS115" s="105"/>
      <c r="BT115" s="105"/>
      <c r="BU115" s="105"/>
      <c r="BV115" s="105"/>
      <c r="BW115" s="105"/>
      <c r="BX115" s="105"/>
      <c r="BY115" s="105"/>
      <c r="BZ115" s="105"/>
    </row>
    <row r="116" spans="1:78" x14ac:dyDescent="0.25">
      <c r="A116" s="447"/>
      <c r="B116" s="447"/>
      <c r="C116" s="447"/>
      <c r="D116" s="447"/>
      <c r="E116" s="447"/>
      <c r="F116" s="447"/>
      <c r="G116" s="447"/>
      <c r="H116" s="447"/>
      <c r="I116" s="447"/>
      <c r="J116" s="447"/>
      <c r="K116" s="447"/>
      <c r="L116" s="447"/>
      <c r="M116" s="447"/>
      <c r="N116" s="447"/>
      <c r="O116" s="447"/>
      <c r="P116" s="12"/>
      <c r="Q116" s="739"/>
      <c r="R116" s="739"/>
      <c r="S116" s="739"/>
      <c r="T116" s="739"/>
      <c r="U116" s="739"/>
      <c r="V116" s="739"/>
      <c r="W116" s="739"/>
      <c r="X116" s="739"/>
      <c r="Y116" s="12"/>
      <c r="Z116" s="12"/>
      <c r="AA116" s="10"/>
      <c r="AB116" s="10"/>
      <c r="AC116" s="10"/>
      <c r="AD116" s="10"/>
      <c r="AE116" s="10"/>
      <c r="BN116" s="105"/>
      <c r="BO116" s="105"/>
      <c r="BP116" s="105"/>
      <c r="BQ116" s="105"/>
      <c r="BR116" s="105"/>
      <c r="BS116" s="105"/>
      <c r="BT116" s="105"/>
      <c r="BU116" s="105"/>
      <c r="BV116" s="105"/>
      <c r="BW116" s="105"/>
      <c r="BX116" s="105"/>
      <c r="BY116" s="105"/>
      <c r="BZ116" s="105"/>
    </row>
    <row r="117" spans="1:78" s="105" customFormat="1" ht="15" customHeight="1" thickBot="1" x14ac:dyDescent="0.3">
      <c r="A117" s="462"/>
      <c r="B117" s="462"/>
      <c r="C117" s="802"/>
      <c r="D117" s="462"/>
      <c r="E117" s="462"/>
      <c r="F117" s="462"/>
      <c r="G117" s="462"/>
      <c r="H117" s="462"/>
      <c r="I117" s="462"/>
      <c r="J117" s="462"/>
      <c r="K117" s="462"/>
      <c r="L117" s="462"/>
      <c r="M117" s="462"/>
      <c r="N117" s="462"/>
      <c r="O117" s="462"/>
      <c r="P117" s="10"/>
      <c r="Q117" s="804"/>
      <c r="R117" s="804"/>
      <c r="S117" s="804"/>
      <c r="T117" s="804"/>
      <c r="U117" s="804"/>
      <c r="V117" s="804"/>
      <c r="W117" s="804"/>
      <c r="X117" s="804"/>
      <c r="Y117" s="10"/>
      <c r="Z117" s="10"/>
      <c r="AA117" s="10"/>
      <c r="AB117" s="10"/>
      <c r="AC117" s="10"/>
      <c r="AD117" s="10"/>
      <c r="AE117" s="10"/>
    </row>
    <row r="118" spans="1:78" s="105" customFormat="1" ht="34.5" customHeight="1" thickBot="1" x14ac:dyDescent="0.3">
      <c r="A118" s="847" t="s">
        <v>513</v>
      </c>
      <c r="B118" s="462"/>
      <c r="C118" s="802"/>
      <c r="D118" s="462"/>
      <c r="E118" s="848"/>
      <c r="F118" s="462"/>
      <c r="G118" s="462"/>
      <c r="H118" s="462"/>
      <c r="I118" s="462"/>
      <c r="J118" s="462"/>
      <c r="K118" s="462"/>
      <c r="L118" s="462"/>
      <c r="M118" s="462"/>
      <c r="N118" s="462"/>
      <c r="O118" s="462"/>
      <c r="P118" s="10"/>
      <c r="Q118" s="804"/>
      <c r="R118" s="804"/>
      <c r="S118" s="804"/>
      <c r="T118" s="804"/>
      <c r="U118" s="804"/>
      <c r="V118" s="804"/>
      <c r="W118" s="804"/>
      <c r="X118" s="804"/>
      <c r="Y118" s="10"/>
      <c r="Z118" s="10"/>
      <c r="AA118" s="10"/>
      <c r="AB118" s="10"/>
      <c r="AC118" s="10"/>
      <c r="AD118" s="10"/>
      <c r="AE118" s="10"/>
    </row>
    <row r="119" spans="1:78" s="108" customFormat="1" ht="18.75" customHeight="1" thickBot="1" x14ac:dyDescent="0.3">
      <c r="A119" s="1077" t="s">
        <v>447</v>
      </c>
      <c r="B119" s="1078"/>
      <c r="C119" s="1078"/>
      <c r="D119" s="1078"/>
      <c r="E119" s="1078"/>
      <c r="F119" s="1078"/>
      <c r="G119" s="1082" t="s">
        <v>448</v>
      </c>
      <c r="H119" s="1083"/>
      <c r="I119" s="1084"/>
      <c r="J119" s="1078" t="s">
        <v>521</v>
      </c>
      <c r="K119" s="1078"/>
      <c r="L119" s="1085"/>
      <c r="M119" s="849"/>
      <c r="N119" s="849"/>
      <c r="O119" s="849"/>
      <c r="P119" s="850"/>
      <c r="Q119" s="1095" t="s">
        <v>71</v>
      </c>
      <c r="R119" s="1096"/>
      <c r="S119" s="1096"/>
      <c r="T119" s="1097"/>
      <c r="U119" s="1104" t="s">
        <v>50</v>
      </c>
      <c r="V119" s="1105"/>
      <c r="W119" s="1105"/>
      <c r="X119" s="1106"/>
      <c r="Y119" s="10"/>
      <c r="Z119" s="10"/>
      <c r="AA119" s="10"/>
      <c r="AB119" s="10"/>
      <c r="AC119" s="10"/>
      <c r="AD119" s="10"/>
      <c r="AE119" s="10"/>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row>
    <row r="120" spans="1:78" ht="95.25" customHeight="1" thickBot="1" x14ac:dyDescent="0.3">
      <c r="A120" s="807" t="s">
        <v>9</v>
      </c>
      <c r="B120" s="814" t="s">
        <v>5</v>
      </c>
      <c r="C120" s="851" t="s">
        <v>6</v>
      </c>
      <c r="D120" s="810" t="s">
        <v>528</v>
      </c>
      <c r="E120" s="811" t="s">
        <v>529</v>
      </c>
      <c r="F120" s="814" t="s">
        <v>221</v>
      </c>
      <c r="G120" s="721" t="s">
        <v>707</v>
      </c>
      <c r="H120" s="722" t="s">
        <v>705</v>
      </c>
      <c r="I120" s="723" t="s">
        <v>706</v>
      </c>
      <c r="J120" s="722" t="s">
        <v>713</v>
      </c>
      <c r="K120" s="722" t="s">
        <v>714</v>
      </c>
      <c r="L120" s="723" t="s">
        <v>715</v>
      </c>
      <c r="M120" s="852"/>
      <c r="N120" s="852"/>
      <c r="O120" s="852"/>
      <c r="P120" s="853"/>
      <c r="Q120" s="751" t="s">
        <v>707</v>
      </c>
      <c r="R120" s="752" t="s">
        <v>705</v>
      </c>
      <c r="S120" s="753" t="s">
        <v>706</v>
      </c>
      <c r="T120" s="754" t="s">
        <v>710</v>
      </c>
      <c r="U120" s="751" t="s">
        <v>707</v>
      </c>
      <c r="V120" s="752" t="s">
        <v>705</v>
      </c>
      <c r="W120" s="755" t="s">
        <v>706</v>
      </c>
      <c r="X120" s="756" t="s">
        <v>52</v>
      </c>
      <c r="Y120" s="12"/>
      <c r="Z120" s="12"/>
      <c r="AA120" s="10"/>
      <c r="AB120" s="10"/>
      <c r="AC120" s="10"/>
      <c r="AD120" s="10"/>
      <c r="AE120" s="10"/>
      <c r="BN120" s="105"/>
      <c r="BO120" s="105"/>
      <c r="BP120" s="105"/>
      <c r="BQ120" s="105"/>
      <c r="BR120" s="105"/>
      <c r="BS120" s="105"/>
      <c r="BT120" s="105"/>
      <c r="BU120" s="105"/>
      <c r="BV120" s="105"/>
      <c r="BW120" s="105"/>
      <c r="BX120" s="105"/>
      <c r="BY120" s="105"/>
      <c r="BZ120" s="105"/>
    </row>
    <row r="121" spans="1:78" ht="16.5" customHeight="1" x14ac:dyDescent="0.25">
      <c r="A121" s="764"/>
      <c r="B121" s="442"/>
      <c r="C121" s="765"/>
      <c r="D121" s="854"/>
      <c r="E121" s="855"/>
      <c r="F121" s="856"/>
      <c r="G121" s="726" t="s">
        <v>510</v>
      </c>
      <c r="H121" s="726" t="s">
        <v>510</v>
      </c>
      <c r="I121" s="726" t="s">
        <v>510</v>
      </c>
      <c r="J121" s="857"/>
      <c r="K121" s="857"/>
      <c r="L121" s="858"/>
      <c r="M121" s="447"/>
      <c r="N121" s="447"/>
      <c r="O121" s="447"/>
      <c r="P121" s="12"/>
      <c r="Q121" s="725">
        <f>E121*D121*J121*0.001</f>
        <v>0</v>
      </c>
      <c r="R121" s="729">
        <f>E121*D121*K121*0.000001</f>
        <v>0</v>
      </c>
      <c r="S121" s="760">
        <f>E121*D121*L121*0.000001</f>
        <v>0</v>
      </c>
      <c r="T121" s="730">
        <f>F121*Q121</f>
        <v>0</v>
      </c>
      <c r="U121" s="725">
        <f>Q121*1</f>
        <v>0</v>
      </c>
      <c r="V121" s="729">
        <f>R121*25</f>
        <v>0</v>
      </c>
      <c r="W121" s="730">
        <f>S121*298</f>
        <v>0</v>
      </c>
      <c r="X121" s="859">
        <f>SUM(U121:W121)</f>
        <v>0</v>
      </c>
      <c r="Y121" s="12"/>
      <c r="Z121" s="12"/>
      <c r="AA121" s="10"/>
      <c r="AB121" s="10"/>
      <c r="AC121" s="10"/>
      <c r="AD121" s="10"/>
      <c r="AE121" s="10"/>
    </row>
    <row r="122" spans="1:78" ht="16.5" customHeight="1" x14ac:dyDescent="0.25">
      <c r="A122" s="771"/>
      <c r="B122" s="442"/>
      <c r="C122" s="772"/>
      <c r="D122" s="860"/>
      <c r="E122" s="599"/>
      <c r="F122" s="860"/>
      <c r="G122" s="726" t="s">
        <v>510</v>
      </c>
      <c r="H122" s="727" t="s">
        <v>510</v>
      </c>
      <c r="I122" s="728" t="s">
        <v>510</v>
      </c>
      <c r="J122" s="758"/>
      <c r="K122" s="758"/>
      <c r="L122" s="775"/>
      <c r="M122" s="447"/>
      <c r="N122" s="447"/>
      <c r="O122" s="447"/>
      <c r="P122" s="12"/>
      <c r="Q122" s="725">
        <f>E122*D122*J122*0.001</f>
        <v>0</v>
      </c>
      <c r="R122" s="729">
        <f>E122*D122*K122*0.000001</f>
        <v>0</v>
      </c>
      <c r="S122" s="760">
        <f>E122*D122*L122*0.000001</f>
        <v>0</v>
      </c>
      <c r="T122" s="763">
        <f>F122*Q122</f>
        <v>0</v>
      </c>
      <c r="U122" s="762">
        <f>Q122*1</f>
        <v>0</v>
      </c>
      <c r="V122" s="732">
        <f>R122*25</f>
        <v>0</v>
      </c>
      <c r="W122" s="730">
        <f t="shared" ref="W122:W140" si="26">S122*298</f>
        <v>0</v>
      </c>
      <c r="X122" s="761">
        <f>SUM(U122:W122)</f>
        <v>0</v>
      </c>
      <c r="Y122" s="12"/>
      <c r="Z122" s="12"/>
      <c r="AA122" s="10"/>
      <c r="AB122" s="10"/>
      <c r="AC122" s="10"/>
      <c r="AD122" s="10"/>
      <c r="AE122" s="10"/>
    </row>
    <row r="123" spans="1:78" ht="16.5" customHeight="1" x14ac:dyDescent="0.25">
      <c r="A123" s="771"/>
      <c r="B123" s="442"/>
      <c r="C123" s="772"/>
      <c r="D123" s="860"/>
      <c r="E123" s="599"/>
      <c r="F123" s="860"/>
      <c r="G123" s="726" t="s">
        <v>510</v>
      </c>
      <c r="H123" s="727" t="s">
        <v>510</v>
      </c>
      <c r="I123" s="728" t="s">
        <v>510</v>
      </c>
      <c r="J123" s="758"/>
      <c r="K123" s="758"/>
      <c r="L123" s="775"/>
      <c r="M123" s="447"/>
      <c r="N123" s="447"/>
      <c r="O123" s="447"/>
      <c r="P123" s="12"/>
      <c r="Q123" s="725">
        <f t="shared" ref="Q123:Q139" si="27">E123*D123*J123*0.001</f>
        <v>0</v>
      </c>
      <c r="R123" s="729">
        <f>E123*D123*K123*0.000001</f>
        <v>0</v>
      </c>
      <c r="S123" s="760">
        <f>E123*D123*L123*0.000001</f>
        <v>0</v>
      </c>
      <c r="T123" s="763">
        <f t="shared" ref="T123:T139" si="28">F123*Q123</f>
        <v>0</v>
      </c>
      <c r="U123" s="762">
        <f t="shared" ref="U123:U139" si="29">Q123*1</f>
        <v>0</v>
      </c>
      <c r="V123" s="732">
        <f t="shared" ref="V123:V139" si="30">R123*25</f>
        <v>0</v>
      </c>
      <c r="W123" s="730">
        <f t="shared" si="26"/>
        <v>0</v>
      </c>
      <c r="X123" s="761">
        <f t="shared" ref="X123:X139" si="31">SUM(U123:W123)</f>
        <v>0</v>
      </c>
      <c r="Y123" s="12"/>
      <c r="Z123" s="12"/>
      <c r="AA123" s="10"/>
      <c r="AB123" s="10"/>
      <c r="AC123" s="10"/>
      <c r="AD123" s="10"/>
      <c r="AE123" s="10"/>
    </row>
    <row r="124" spans="1:78" x14ac:dyDescent="0.25">
      <c r="A124" s="771"/>
      <c r="B124" s="442"/>
      <c r="C124" s="772"/>
      <c r="D124" s="860"/>
      <c r="E124" s="599"/>
      <c r="F124" s="860"/>
      <c r="G124" s="726" t="s">
        <v>510</v>
      </c>
      <c r="H124" s="727" t="s">
        <v>510</v>
      </c>
      <c r="I124" s="728" t="s">
        <v>510</v>
      </c>
      <c r="J124" s="758"/>
      <c r="K124" s="758"/>
      <c r="L124" s="775"/>
      <c r="M124" s="447"/>
      <c r="N124" s="447"/>
      <c r="O124" s="447"/>
      <c r="P124" s="12"/>
      <c r="Q124" s="725">
        <f>E124*D124*J124*0.001</f>
        <v>0</v>
      </c>
      <c r="R124" s="729">
        <f>E124*D124*K124*0.000001</f>
        <v>0</v>
      </c>
      <c r="S124" s="760">
        <f>E124*D124*L124*0.000001</f>
        <v>0</v>
      </c>
      <c r="T124" s="763">
        <f t="shared" si="28"/>
        <v>0</v>
      </c>
      <c r="U124" s="762">
        <f t="shared" si="29"/>
        <v>0</v>
      </c>
      <c r="V124" s="732">
        <f t="shared" si="30"/>
        <v>0</v>
      </c>
      <c r="W124" s="730">
        <f t="shared" si="26"/>
        <v>0</v>
      </c>
      <c r="X124" s="761">
        <f t="shared" si="31"/>
        <v>0</v>
      </c>
      <c r="Y124" s="12"/>
      <c r="Z124" s="12"/>
      <c r="AA124" s="10"/>
      <c r="AB124" s="10"/>
      <c r="AC124" s="10"/>
      <c r="AD124" s="10"/>
      <c r="AE124" s="10"/>
    </row>
    <row r="125" spans="1:78" x14ac:dyDescent="0.25">
      <c r="A125" s="771"/>
      <c r="B125" s="442"/>
      <c r="C125" s="772"/>
      <c r="D125" s="861"/>
      <c r="E125" s="614"/>
      <c r="F125" s="861"/>
      <c r="G125" s="726" t="s">
        <v>510</v>
      </c>
      <c r="H125" s="727" t="s">
        <v>510</v>
      </c>
      <c r="I125" s="728" t="s">
        <v>510</v>
      </c>
      <c r="J125" s="780"/>
      <c r="K125" s="780"/>
      <c r="L125" s="781"/>
      <c r="M125" s="447"/>
      <c r="N125" s="447"/>
      <c r="O125" s="447"/>
      <c r="P125" s="12"/>
      <c r="Q125" s="725">
        <f t="shared" si="27"/>
        <v>0</v>
      </c>
      <c r="R125" s="729">
        <f t="shared" ref="R125:R139" si="32">E125*D125*K125*0.000001</f>
        <v>0</v>
      </c>
      <c r="S125" s="760">
        <f t="shared" ref="S125:S139" si="33">E125*D125*L125*0.000001</f>
        <v>0</v>
      </c>
      <c r="T125" s="763">
        <f t="shared" si="28"/>
        <v>0</v>
      </c>
      <c r="U125" s="762">
        <f t="shared" si="29"/>
        <v>0</v>
      </c>
      <c r="V125" s="732">
        <f t="shared" si="30"/>
        <v>0</v>
      </c>
      <c r="W125" s="730">
        <f t="shared" si="26"/>
        <v>0</v>
      </c>
      <c r="X125" s="761">
        <f t="shared" si="31"/>
        <v>0</v>
      </c>
      <c r="Y125" s="12"/>
      <c r="Z125" s="12"/>
      <c r="AA125" s="10"/>
      <c r="AB125" s="10"/>
      <c r="AC125" s="10"/>
      <c r="AD125" s="10"/>
      <c r="AE125" s="10"/>
    </row>
    <row r="126" spans="1:78" x14ac:dyDescent="0.25">
      <c r="A126" s="771"/>
      <c r="B126" s="442"/>
      <c r="C126" s="772"/>
      <c r="D126" s="861"/>
      <c r="E126" s="614"/>
      <c r="F126" s="861"/>
      <c r="G126" s="726" t="s">
        <v>510</v>
      </c>
      <c r="H126" s="727" t="s">
        <v>510</v>
      </c>
      <c r="I126" s="728" t="s">
        <v>510</v>
      </c>
      <c r="J126" s="780"/>
      <c r="K126" s="780"/>
      <c r="L126" s="781"/>
      <c r="M126" s="447"/>
      <c r="N126" s="447"/>
      <c r="O126" s="447"/>
      <c r="P126" s="12"/>
      <c r="Q126" s="725">
        <f t="shared" si="27"/>
        <v>0</v>
      </c>
      <c r="R126" s="729">
        <f t="shared" si="32"/>
        <v>0</v>
      </c>
      <c r="S126" s="760">
        <f t="shared" si="33"/>
        <v>0</v>
      </c>
      <c r="T126" s="763">
        <f t="shared" si="28"/>
        <v>0</v>
      </c>
      <c r="U126" s="762">
        <f t="shared" si="29"/>
        <v>0</v>
      </c>
      <c r="V126" s="732">
        <f t="shared" si="30"/>
        <v>0</v>
      </c>
      <c r="W126" s="730">
        <f t="shared" si="26"/>
        <v>0</v>
      </c>
      <c r="X126" s="761">
        <f t="shared" ref="X126:X136" si="34">SUM(U126:W126)</f>
        <v>0</v>
      </c>
      <c r="Y126" s="12"/>
      <c r="Z126" s="12"/>
      <c r="AA126" s="10"/>
      <c r="AB126" s="10"/>
      <c r="AC126" s="10"/>
      <c r="AD126" s="10"/>
      <c r="AE126" s="10"/>
    </row>
    <row r="127" spans="1:78" x14ac:dyDescent="0.25">
      <c r="A127" s="771"/>
      <c r="B127" s="442"/>
      <c r="C127" s="772"/>
      <c r="D127" s="861"/>
      <c r="E127" s="614"/>
      <c r="F127" s="861"/>
      <c r="G127" s="726" t="s">
        <v>510</v>
      </c>
      <c r="H127" s="727" t="s">
        <v>510</v>
      </c>
      <c r="I127" s="728" t="s">
        <v>510</v>
      </c>
      <c r="J127" s="780"/>
      <c r="K127" s="780"/>
      <c r="L127" s="781"/>
      <c r="M127" s="447"/>
      <c r="N127" s="447"/>
      <c r="O127" s="447"/>
      <c r="P127" s="12"/>
      <c r="Q127" s="725">
        <f t="shared" si="27"/>
        <v>0</v>
      </c>
      <c r="R127" s="729">
        <f t="shared" si="32"/>
        <v>0</v>
      </c>
      <c r="S127" s="760">
        <f t="shared" si="33"/>
        <v>0</v>
      </c>
      <c r="T127" s="763">
        <f t="shared" si="28"/>
        <v>0</v>
      </c>
      <c r="U127" s="762">
        <f t="shared" si="29"/>
        <v>0</v>
      </c>
      <c r="V127" s="732">
        <f t="shared" si="30"/>
        <v>0</v>
      </c>
      <c r="W127" s="730">
        <f t="shared" si="26"/>
        <v>0</v>
      </c>
      <c r="X127" s="761">
        <f t="shared" si="34"/>
        <v>0</v>
      </c>
      <c r="Y127" s="12"/>
      <c r="Z127" s="12"/>
      <c r="AA127" s="10"/>
      <c r="AB127" s="10"/>
      <c r="AC127" s="10"/>
      <c r="AD127" s="10"/>
      <c r="AE127" s="10"/>
    </row>
    <row r="128" spans="1:78" x14ac:dyDescent="0.25">
      <c r="A128" s="771"/>
      <c r="B128" s="442"/>
      <c r="C128" s="772"/>
      <c r="D128" s="861"/>
      <c r="E128" s="614"/>
      <c r="F128" s="861"/>
      <c r="G128" s="726" t="s">
        <v>510</v>
      </c>
      <c r="H128" s="727" t="s">
        <v>510</v>
      </c>
      <c r="I128" s="728" t="s">
        <v>510</v>
      </c>
      <c r="J128" s="780"/>
      <c r="K128" s="780"/>
      <c r="L128" s="781"/>
      <c r="M128" s="447"/>
      <c r="N128" s="447"/>
      <c r="O128" s="447"/>
      <c r="P128" s="12"/>
      <c r="Q128" s="725">
        <f t="shared" si="27"/>
        <v>0</v>
      </c>
      <c r="R128" s="729">
        <f t="shared" si="32"/>
        <v>0</v>
      </c>
      <c r="S128" s="760">
        <f t="shared" si="33"/>
        <v>0</v>
      </c>
      <c r="T128" s="763">
        <f t="shared" si="28"/>
        <v>0</v>
      </c>
      <c r="U128" s="762">
        <f t="shared" si="29"/>
        <v>0</v>
      </c>
      <c r="V128" s="732">
        <f t="shared" si="30"/>
        <v>0</v>
      </c>
      <c r="W128" s="730">
        <f t="shared" si="26"/>
        <v>0</v>
      </c>
      <c r="X128" s="761">
        <f t="shared" si="34"/>
        <v>0</v>
      </c>
      <c r="Y128" s="12"/>
      <c r="Z128" s="12"/>
      <c r="AA128" s="10"/>
      <c r="AB128" s="10"/>
      <c r="AC128" s="10"/>
      <c r="AD128" s="10"/>
      <c r="AE128" s="10"/>
    </row>
    <row r="129" spans="1:65" x14ac:dyDescent="0.25">
      <c r="A129" s="771"/>
      <c r="B129" s="442"/>
      <c r="C129" s="772"/>
      <c r="D129" s="861"/>
      <c r="E129" s="614"/>
      <c r="F129" s="861"/>
      <c r="G129" s="726" t="s">
        <v>510</v>
      </c>
      <c r="H129" s="727" t="s">
        <v>510</v>
      </c>
      <c r="I129" s="728" t="s">
        <v>510</v>
      </c>
      <c r="J129" s="780"/>
      <c r="K129" s="780"/>
      <c r="L129" s="781"/>
      <c r="M129" s="447"/>
      <c r="N129" s="447"/>
      <c r="O129" s="447"/>
      <c r="P129" s="12"/>
      <c r="Q129" s="725">
        <f t="shared" si="27"/>
        <v>0</v>
      </c>
      <c r="R129" s="729">
        <f t="shared" si="32"/>
        <v>0</v>
      </c>
      <c r="S129" s="760">
        <f t="shared" si="33"/>
        <v>0</v>
      </c>
      <c r="T129" s="763">
        <f t="shared" si="28"/>
        <v>0</v>
      </c>
      <c r="U129" s="762">
        <f t="shared" si="29"/>
        <v>0</v>
      </c>
      <c r="V129" s="732">
        <f t="shared" si="30"/>
        <v>0</v>
      </c>
      <c r="W129" s="730">
        <f t="shared" si="26"/>
        <v>0</v>
      </c>
      <c r="X129" s="761">
        <f t="shared" si="34"/>
        <v>0</v>
      </c>
      <c r="Y129" s="12"/>
      <c r="Z129" s="12"/>
      <c r="AA129" s="10"/>
      <c r="AB129" s="10"/>
      <c r="AC129" s="10"/>
      <c r="AD129" s="10"/>
      <c r="AE129" s="10"/>
    </row>
    <row r="130" spans="1:65" x14ac:dyDescent="0.25">
      <c r="A130" s="771"/>
      <c r="B130" s="442"/>
      <c r="C130" s="772"/>
      <c r="D130" s="861"/>
      <c r="E130" s="614"/>
      <c r="F130" s="861"/>
      <c r="G130" s="726" t="s">
        <v>510</v>
      </c>
      <c r="H130" s="727" t="s">
        <v>510</v>
      </c>
      <c r="I130" s="728" t="s">
        <v>510</v>
      </c>
      <c r="J130" s="780"/>
      <c r="K130" s="780"/>
      <c r="L130" s="781"/>
      <c r="M130" s="447"/>
      <c r="N130" s="447"/>
      <c r="O130" s="447"/>
      <c r="P130" s="12"/>
      <c r="Q130" s="725">
        <f t="shared" si="27"/>
        <v>0</v>
      </c>
      <c r="R130" s="729">
        <f t="shared" si="32"/>
        <v>0</v>
      </c>
      <c r="S130" s="760">
        <f t="shared" si="33"/>
        <v>0</v>
      </c>
      <c r="T130" s="763">
        <f t="shared" si="28"/>
        <v>0</v>
      </c>
      <c r="U130" s="762">
        <f t="shared" si="29"/>
        <v>0</v>
      </c>
      <c r="V130" s="732">
        <f t="shared" si="30"/>
        <v>0</v>
      </c>
      <c r="W130" s="730">
        <f t="shared" si="26"/>
        <v>0</v>
      </c>
      <c r="X130" s="761">
        <f t="shared" si="34"/>
        <v>0</v>
      </c>
      <c r="Y130" s="12"/>
      <c r="Z130" s="12"/>
      <c r="AA130" s="10"/>
      <c r="AB130" s="10"/>
      <c r="AC130" s="10"/>
      <c r="AD130" s="10"/>
      <c r="AE130" s="10"/>
    </row>
    <row r="131" spans="1:65" x14ac:dyDescent="0.25">
      <c r="A131" s="771"/>
      <c r="B131" s="442"/>
      <c r="C131" s="772"/>
      <c r="D131" s="861"/>
      <c r="E131" s="614"/>
      <c r="F131" s="861"/>
      <c r="G131" s="726" t="s">
        <v>510</v>
      </c>
      <c r="H131" s="727" t="s">
        <v>510</v>
      </c>
      <c r="I131" s="728" t="s">
        <v>510</v>
      </c>
      <c r="J131" s="780"/>
      <c r="K131" s="780"/>
      <c r="L131" s="781"/>
      <c r="M131" s="447"/>
      <c r="N131" s="447"/>
      <c r="O131" s="447"/>
      <c r="P131" s="12"/>
      <c r="Q131" s="725">
        <f t="shared" si="27"/>
        <v>0</v>
      </c>
      <c r="R131" s="729">
        <f t="shared" si="32"/>
        <v>0</v>
      </c>
      <c r="S131" s="760">
        <f t="shared" si="33"/>
        <v>0</v>
      </c>
      <c r="T131" s="763">
        <f t="shared" si="28"/>
        <v>0</v>
      </c>
      <c r="U131" s="762">
        <f t="shared" si="29"/>
        <v>0</v>
      </c>
      <c r="V131" s="732">
        <f t="shared" si="30"/>
        <v>0</v>
      </c>
      <c r="W131" s="730">
        <f t="shared" si="26"/>
        <v>0</v>
      </c>
      <c r="X131" s="761">
        <f t="shared" si="34"/>
        <v>0</v>
      </c>
      <c r="Y131" s="12"/>
      <c r="Z131" s="12"/>
      <c r="AA131" s="10"/>
      <c r="AB131" s="10"/>
      <c r="AC131" s="10"/>
      <c r="AD131" s="10"/>
      <c r="AE131" s="10"/>
    </row>
    <row r="132" spans="1:65" x14ac:dyDescent="0.25">
      <c r="A132" s="771"/>
      <c r="B132" s="442"/>
      <c r="C132" s="772"/>
      <c r="D132" s="861"/>
      <c r="E132" s="614"/>
      <c r="F132" s="861"/>
      <c r="G132" s="726" t="s">
        <v>510</v>
      </c>
      <c r="H132" s="727" t="s">
        <v>510</v>
      </c>
      <c r="I132" s="728" t="s">
        <v>510</v>
      </c>
      <c r="J132" s="780"/>
      <c r="K132" s="780"/>
      <c r="L132" s="781"/>
      <c r="M132" s="447"/>
      <c r="N132" s="447"/>
      <c r="O132" s="447"/>
      <c r="P132" s="12"/>
      <c r="Q132" s="725">
        <f t="shared" si="27"/>
        <v>0</v>
      </c>
      <c r="R132" s="729">
        <f t="shared" si="32"/>
        <v>0</v>
      </c>
      <c r="S132" s="760">
        <f t="shared" si="33"/>
        <v>0</v>
      </c>
      <c r="T132" s="763">
        <f t="shared" si="28"/>
        <v>0</v>
      </c>
      <c r="U132" s="762">
        <f t="shared" si="29"/>
        <v>0</v>
      </c>
      <c r="V132" s="732">
        <f t="shared" si="30"/>
        <v>0</v>
      </c>
      <c r="W132" s="730">
        <f t="shared" si="26"/>
        <v>0</v>
      </c>
      <c r="X132" s="761">
        <f t="shared" si="34"/>
        <v>0</v>
      </c>
      <c r="Y132" s="12"/>
      <c r="Z132" s="12"/>
      <c r="AA132" s="10"/>
      <c r="AB132" s="10"/>
      <c r="AC132" s="10"/>
      <c r="AD132" s="10"/>
      <c r="AE132" s="10"/>
    </row>
    <row r="133" spans="1:65" x14ac:dyDescent="0.25">
      <c r="A133" s="771"/>
      <c r="B133" s="442"/>
      <c r="C133" s="772"/>
      <c r="D133" s="861"/>
      <c r="E133" s="614"/>
      <c r="F133" s="861"/>
      <c r="G133" s="726" t="s">
        <v>510</v>
      </c>
      <c r="H133" s="727" t="s">
        <v>510</v>
      </c>
      <c r="I133" s="728" t="s">
        <v>510</v>
      </c>
      <c r="J133" s="780"/>
      <c r="K133" s="780"/>
      <c r="L133" s="781"/>
      <c r="M133" s="447"/>
      <c r="N133" s="447"/>
      <c r="O133" s="447"/>
      <c r="P133" s="12"/>
      <c r="Q133" s="725">
        <f t="shared" si="27"/>
        <v>0</v>
      </c>
      <c r="R133" s="729">
        <f t="shared" si="32"/>
        <v>0</v>
      </c>
      <c r="S133" s="760">
        <f t="shared" si="33"/>
        <v>0</v>
      </c>
      <c r="T133" s="763">
        <f t="shared" si="28"/>
        <v>0</v>
      </c>
      <c r="U133" s="762">
        <f t="shared" si="29"/>
        <v>0</v>
      </c>
      <c r="V133" s="732">
        <f t="shared" si="30"/>
        <v>0</v>
      </c>
      <c r="W133" s="730">
        <f t="shared" si="26"/>
        <v>0</v>
      </c>
      <c r="X133" s="761">
        <f t="shared" si="34"/>
        <v>0</v>
      </c>
      <c r="Y133" s="12"/>
      <c r="Z133" s="12"/>
      <c r="AA133" s="10"/>
      <c r="AB133" s="10"/>
      <c r="AC133" s="10"/>
      <c r="AD133" s="10"/>
      <c r="AE133" s="10"/>
    </row>
    <row r="134" spans="1:65" x14ac:dyDescent="0.25">
      <c r="A134" s="771"/>
      <c r="B134" s="442"/>
      <c r="C134" s="772"/>
      <c r="D134" s="861"/>
      <c r="E134" s="614"/>
      <c r="F134" s="861"/>
      <c r="G134" s="726" t="s">
        <v>510</v>
      </c>
      <c r="H134" s="727" t="s">
        <v>510</v>
      </c>
      <c r="I134" s="728" t="s">
        <v>510</v>
      </c>
      <c r="J134" s="780"/>
      <c r="K134" s="780"/>
      <c r="L134" s="781"/>
      <c r="M134" s="447"/>
      <c r="N134" s="447"/>
      <c r="O134" s="447"/>
      <c r="P134" s="12"/>
      <c r="Q134" s="725">
        <f t="shared" si="27"/>
        <v>0</v>
      </c>
      <c r="R134" s="729">
        <f t="shared" si="32"/>
        <v>0</v>
      </c>
      <c r="S134" s="760">
        <f t="shared" si="33"/>
        <v>0</v>
      </c>
      <c r="T134" s="763">
        <f t="shared" si="28"/>
        <v>0</v>
      </c>
      <c r="U134" s="762">
        <f t="shared" si="29"/>
        <v>0</v>
      </c>
      <c r="V134" s="732">
        <f t="shared" si="30"/>
        <v>0</v>
      </c>
      <c r="W134" s="730">
        <f t="shared" si="26"/>
        <v>0</v>
      </c>
      <c r="X134" s="761">
        <f t="shared" si="34"/>
        <v>0</v>
      </c>
      <c r="Y134" s="12"/>
      <c r="Z134" s="12"/>
      <c r="AA134" s="10"/>
      <c r="AB134" s="10"/>
      <c r="AC134" s="10"/>
      <c r="AD134" s="10"/>
      <c r="AE134" s="10"/>
    </row>
    <row r="135" spans="1:65" x14ac:dyDescent="0.25">
      <c r="A135" s="771"/>
      <c r="B135" s="442"/>
      <c r="C135" s="772"/>
      <c r="D135" s="861"/>
      <c r="E135" s="614"/>
      <c r="F135" s="861"/>
      <c r="G135" s="726" t="s">
        <v>510</v>
      </c>
      <c r="H135" s="727" t="s">
        <v>510</v>
      </c>
      <c r="I135" s="728" t="s">
        <v>510</v>
      </c>
      <c r="J135" s="780"/>
      <c r="K135" s="780"/>
      <c r="L135" s="781"/>
      <c r="M135" s="447"/>
      <c r="N135" s="447"/>
      <c r="O135" s="447"/>
      <c r="P135" s="12"/>
      <c r="Q135" s="725">
        <f t="shared" si="27"/>
        <v>0</v>
      </c>
      <c r="R135" s="729">
        <f t="shared" si="32"/>
        <v>0</v>
      </c>
      <c r="S135" s="760">
        <f t="shared" si="33"/>
        <v>0</v>
      </c>
      <c r="T135" s="763">
        <f t="shared" si="28"/>
        <v>0</v>
      </c>
      <c r="U135" s="762">
        <f t="shared" si="29"/>
        <v>0</v>
      </c>
      <c r="V135" s="732">
        <f t="shared" si="30"/>
        <v>0</v>
      </c>
      <c r="W135" s="730">
        <f t="shared" si="26"/>
        <v>0</v>
      </c>
      <c r="X135" s="761">
        <f t="shared" si="34"/>
        <v>0</v>
      </c>
      <c r="Y135" s="12"/>
      <c r="Z135" s="12"/>
      <c r="AA135" s="10"/>
      <c r="AB135" s="10"/>
      <c r="AC135" s="10"/>
      <c r="AD135" s="10"/>
      <c r="AE135" s="10"/>
    </row>
    <row r="136" spans="1:65" x14ac:dyDescent="0.25">
      <c r="A136" s="771"/>
      <c r="B136" s="442"/>
      <c r="C136" s="772"/>
      <c r="D136" s="861"/>
      <c r="E136" s="614"/>
      <c r="F136" s="861"/>
      <c r="G136" s="726" t="s">
        <v>510</v>
      </c>
      <c r="H136" s="727" t="s">
        <v>510</v>
      </c>
      <c r="I136" s="728" t="s">
        <v>510</v>
      </c>
      <c r="J136" s="780"/>
      <c r="K136" s="780"/>
      <c r="L136" s="781"/>
      <c r="M136" s="447"/>
      <c r="N136" s="447"/>
      <c r="O136" s="447"/>
      <c r="P136" s="12"/>
      <c r="Q136" s="725">
        <f t="shared" si="27"/>
        <v>0</v>
      </c>
      <c r="R136" s="729">
        <f t="shared" si="32"/>
        <v>0</v>
      </c>
      <c r="S136" s="760">
        <f t="shared" si="33"/>
        <v>0</v>
      </c>
      <c r="T136" s="763">
        <f t="shared" si="28"/>
        <v>0</v>
      </c>
      <c r="U136" s="762">
        <f t="shared" si="29"/>
        <v>0</v>
      </c>
      <c r="V136" s="732">
        <f t="shared" si="30"/>
        <v>0</v>
      </c>
      <c r="W136" s="730">
        <f t="shared" si="26"/>
        <v>0</v>
      </c>
      <c r="X136" s="761">
        <f t="shared" si="34"/>
        <v>0</v>
      </c>
      <c r="Y136" s="12"/>
      <c r="Z136" s="12"/>
      <c r="AA136" s="10"/>
      <c r="AB136" s="10"/>
      <c r="AC136" s="10"/>
      <c r="AD136" s="10"/>
      <c r="AE136" s="10"/>
    </row>
    <row r="137" spans="1:65" x14ac:dyDescent="0.25">
      <c r="A137" s="771"/>
      <c r="B137" s="442"/>
      <c r="C137" s="772"/>
      <c r="D137" s="861"/>
      <c r="E137" s="614"/>
      <c r="F137" s="861"/>
      <c r="G137" s="726" t="s">
        <v>510</v>
      </c>
      <c r="H137" s="727" t="s">
        <v>510</v>
      </c>
      <c r="I137" s="728" t="s">
        <v>510</v>
      </c>
      <c r="J137" s="780"/>
      <c r="K137" s="780"/>
      <c r="L137" s="781"/>
      <c r="M137" s="447"/>
      <c r="N137" s="447"/>
      <c r="O137" s="447"/>
      <c r="P137" s="12"/>
      <c r="Q137" s="725">
        <f t="shared" si="27"/>
        <v>0</v>
      </c>
      <c r="R137" s="729">
        <f t="shared" si="32"/>
        <v>0</v>
      </c>
      <c r="S137" s="760">
        <f t="shared" si="33"/>
        <v>0</v>
      </c>
      <c r="T137" s="763">
        <f t="shared" si="28"/>
        <v>0</v>
      </c>
      <c r="U137" s="762">
        <f t="shared" si="29"/>
        <v>0</v>
      </c>
      <c r="V137" s="732">
        <f t="shared" si="30"/>
        <v>0</v>
      </c>
      <c r="W137" s="730">
        <f t="shared" si="26"/>
        <v>0</v>
      </c>
      <c r="X137" s="761">
        <f t="shared" si="31"/>
        <v>0</v>
      </c>
      <c r="Y137" s="12"/>
      <c r="Z137" s="12"/>
      <c r="AA137" s="10"/>
      <c r="AB137" s="10"/>
      <c r="AC137" s="10"/>
      <c r="AD137" s="10"/>
      <c r="AE137" s="10"/>
    </row>
    <row r="138" spans="1:65" x14ac:dyDescent="0.25">
      <c r="A138" s="771"/>
      <c r="B138" s="442"/>
      <c r="C138" s="772"/>
      <c r="D138" s="861"/>
      <c r="E138" s="614"/>
      <c r="F138" s="861"/>
      <c r="G138" s="726" t="s">
        <v>510</v>
      </c>
      <c r="H138" s="727" t="s">
        <v>510</v>
      </c>
      <c r="I138" s="728" t="s">
        <v>510</v>
      </c>
      <c r="J138" s="780"/>
      <c r="K138" s="780"/>
      <c r="L138" s="781"/>
      <c r="M138" s="447"/>
      <c r="N138" s="447"/>
      <c r="O138" s="447"/>
      <c r="P138" s="12"/>
      <c r="Q138" s="725">
        <f t="shared" si="27"/>
        <v>0</v>
      </c>
      <c r="R138" s="729">
        <f t="shared" si="32"/>
        <v>0</v>
      </c>
      <c r="S138" s="760">
        <f t="shared" si="33"/>
        <v>0</v>
      </c>
      <c r="T138" s="763">
        <f t="shared" si="28"/>
        <v>0</v>
      </c>
      <c r="U138" s="762">
        <f t="shared" si="29"/>
        <v>0</v>
      </c>
      <c r="V138" s="732">
        <f t="shared" si="30"/>
        <v>0</v>
      </c>
      <c r="W138" s="730">
        <f t="shared" si="26"/>
        <v>0</v>
      </c>
      <c r="X138" s="761">
        <f t="shared" si="31"/>
        <v>0</v>
      </c>
      <c r="Y138" s="12"/>
      <c r="Z138" s="12"/>
      <c r="AA138" s="10"/>
      <c r="AB138" s="10"/>
      <c r="AC138" s="10"/>
      <c r="AD138" s="10"/>
      <c r="AE138" s="10"/>
    </row>
    <row r="139" spans="1:65" ht="16.5" customHeight="1" x14ac:dyDescent="0.25">
      <c r="A139" s="771"/>
      <c r="B139" s="442"/>
      <c r="C139" s="772"/>
      <c r="D139" s="861"/>
      <c r="E139" s="614"/>
      <c r="F139" s="861"/>
      <c r="G139" s="726" t="s">
        <v>510</v>
      </c>
      <c r="H139" s="727" t="s">
        <v>510</v>
      </c>
      <c r="I139" s="728" t="s">
        <v>510</v>
      </c>
      <c r="J139" s="782"/>
      <c r="K139" s="862"/>
      <c r="L139" s="783"/>
      <c r="M139" s="447"/>
      <c r="N139" s="447"/>
      <c r="O139" s="447"/>
      <c r="P139" s="12"/>
      <c r="Q139" s="725">
        <f t="shared" si="27"/>
        <v>0</v>
      </c>
      <c r="R139" s="729">
        <f t="shared" si="32"/>
        <v>0</v>
      </c>
      <c r="S139" s="760">
        <f t="shared" si="33"/>
        <v>0</v>
      </c>
      <c r="T139" s="763">
        <f t="shared" si="28"/>
        <v>0</v>
      </c>
      <c r="U139" s="762">
        <f t="shared" si="29"/>
        <v>0</v>
      </c>
      <c r="V139" s="732">
        <f t="shared" si="30"/>
        <v>0</v>
      </c>
      <c r="W139" s="730">
        <f t="shared" si="26"/>
        <v>0</v>
      </c>
      <c r="X139" s="761">
        <f t="shared" si="31"/>
        <v>0</v>
      </c>
      <c r="Y139" s="12"/>
      <c r="Z139" s="12"/>
      <c r="AA139" s="10"/>
      <c r="AB139" s="10"/>
      <c r="AC139" s="10"/>
      <c r="AD139" s="10"/>
      <c r="AE139" s="10"/>
    </row>
    <row r="140" spans="1:65" ht="17.25" thickBot="1" x14ac:dyDescent="0.3">
      <c r="A140" s="784"/>
      <c r="B140" s="785"/>
      <c r="C140" s="786"/>
      <c r="D140" s="863"/>
      <c r="E140" s="864"/>
      <c r="F140" s="863"/>
      <c r="G140" s="791" t="s">
        <v>510</v>
      </c>
      <c r="H140" s="792" t="s">
        <v>510</v>
      </c>
      <c r="I140" s="793" t="s">
        <v>510</v>
      </c>
      <c r="J140" s="794"/>
      <c r="K140" s="865"/>
      <c r="L140" s="795"/>
      <c r="M140" s="447"/>
      <c r="N140" s="447"/>
      <c r="O140" s="447"/>
      <c r="P140" s="12"/>
      <c r="Q140" s="725">
        <f>E140*D140*J140*0.001</f>
        <v>0</v>
      </c>
      <c r="R140" s="729">
        <f>E140*D140*K140*0.000001</f>
        <v>0</v>
      </c>
      <c r="S140" s="760">
        <f>E140*D140*L140*0.000001</f>
        <v>0</v>
      </c>
      <c r="T140" s="797">
        <f>F140*Q140</f>
        <v>0</v>
      </c>
      <c r="U140" s="796">
        <f>Q140*1</f>
        <v>0</v>
      </c>
      <c r="V140" s="735">
        <f>R140*25</f>
        <v>0</v>
      </c>
      <c r="W140" s="730">
        <f t="shared" si="26"/>
        <v>0</v>
      </c>
      <c r="X140" s="799">
        <f>SUM(U140:W140)</f>
        <v>0</v>
      </c>
      <c r="Y140" s="12"/>
      <c r="Z140" s="12"/>
      <c r="AA140" s="10"/>
      <c r="AB140" s="10"/>
      <c r="AC140" s="10"/>
      <c r="AD140" s="10"/>
      <c r="AE140" s="10"/>
    </row>
    <row r="141" spans="1:65" ht="15" customHeight="1" thickBot="1" x14ac:dyDescent="0.3">
      <c r="A141" s="447"/>
      <c r="B141" s="447"/>
      <c r="C141" s="447"/>
      <c r="D141" s="447"/>
      <c r="E141" s="447"/>
      <c r="F141" s="447"/>
      <c r="G141" s="447"/>
      <c r="H141" s="447"/>
      <c r="I141" s="447"/>
      <c r="J141" s="447"/>
      <c r="K141" s="447"/>
      <c r="L141" s="447"/>
      <c r="M141" s="447"/>
      <c r="N141" s="447"/>
      <c r="O141" s="447"/>
      <c r="P141" s="846" t="s">
        <v>85</v>
      </c>
      <c r="Q141" s="541">
        <f t="shared" ref="Q141:X141" si="35">SUM(Q121:Q140)</f>
        <v>0</v>
      </c>
      <c r="R141" s="738">
        <f t="shared" si="35"/>
        <v>0</v>
      </c>
      <c r="S141" s="738">
        <f t="shared" si="35"/>
        <v>0</v>
      </c>
      <c r="T141" s="738">
        <f t="shared" si="35"/>
        <v>0</v>
      </c>
      <c r="U141" s="738">
        <f t="shared" si="35"/>
        <v>0</v>
      </c>
      <c r="V141" s="738">
        <f t="shared" si="35"/>
        <v>0</v>
      </c>
      <c r="W141" s="738">
        <f t="shared" si="35"/>
        <v>0</v>
      </c>
      <c r="X141" s="738">
        <f t="shared" si="35"/>
        <v>0</v>
      </c>
      <c r="Y141" s="12"/>
      <c r="Z141" s="12"/>
      <c r="AA141" s="10"/>
      <c r="AB141" s="10"/>
      <c r="AC141" s="10"/>
      <c r="AD141" s="10"/>
      <c r="AE141" s="10"/>
    </row>
    <row r="142" spans="1:65" ht="15" customHeight="1" thickBot="1" x14ac:dyDescent="0.3">
      <c r="A142" s="447"/>
      <c r="B142" s="447"/>
      <c r="C142" s="447"/>
      <c r="D142" s="447"/>
      <c r="E142" s="447"/>
      <c r="F142" s="447"/>
      <c r="G142" s="447"/>
      <c r="H142" s="447"/>
      <c r="I142" s="447"/>
      <c r="J142" s="447"/>
      <c r="K142" s="447"/>
      <c r="L142" s="447"/>
      <c r="M142" s="447"/>
      <c r="N142" s="447"/>
      <c r="O142" s="447"/>
      <c r="P142" s="846"/>
      <c r="Q142" s="804"/>
      <c r="R142" s="804"/>
      <c r="S142" s="804"/>
      <c r="T142" s="804"/>
      <c r="U142" s="804"/>
      <c r="V142" s="804"/>
      <c r="W142" s="804"/>
      <c r="X142" s="804"/>
      <c r="Y142" s="12"/>
      <c r="Z142" s="12"/>
      <c r="AA142" s="10"/>
      <c r="AB142" s="10"/>
      <c r="AC142" s="10"/>
      <c r="AD142" s="10"/>
      <c r="AE142" s="10"/>
    </row>
    <row r="143" spans="1:65" ht="17.25" thickBot="1" x14ac:dyDescent="0.3">
      <c r="A143" s="866" t="s">
        <v>223</v>
      </c>
      <c r="B143" s="447"/>
      <c r="C143" s="447"/>
      <c r="D143" s="447"/>
      <c r="E143" s="447"/>
      <c r="F143" s="447"/>
      <c r="G143" s="447"/>
      <c r="H143" s="447"/>
      <c r="I143" s="447"/>
      <c r="J143" s="447"/>
      <c r="K143" s="447"/>
      <c r="L143" s="447"/>
      <c r="M143" s="447"/>
      <c r="N143" s="447"/>
      <c r="O143" s="447"/>
      <c r="P143" s="12"/>
      <c r="Q143" s="739"/>
      <c r="R143" s="739"/>
      <c r="S143" s="739"/>
      <c r="T143" s="739"/>
      <c r="U143" s="739"/>
      <c r="V143" s="739"/>
      <c r="W143" s="739"/>
      <c r="X143" s="739"/>
      <c r="Y143" s="12"/>
      <c r="Z143" s="12"/>
      <c r="AA143" s="10"/>
      <c r="AB143" s="10"/>
      <c r="AC143" s="10"/>
      <c r="AD143" s="10"/>
      <c r="AE143" s="10"/>
    </row>
    <row r="144" spans="1:65" s="109" customFormat="1" ht="17.25" thickBot="1" x14ac:dyDescent="0.3">
      <c r="A144" s="1079" t="s">
        <v>452</v>
      </c>
      <c r="B144" s="1080"/>
      <c r="C144" s="1080"/>
      <c r="D144" s="1080"/>
      <c r="E144" s="1079" t="s">
        <v>448</v>
      </c>
      <c r="F144" s="1080"/>
      <c r="G144" s="1081"/>
      <c r="H144" s="1080" t="s">
        <v>453</v>
      </c>
      <c r="I144" s="1080"/>
      <c r="J144" s="1081"/>
      <c r="K144" s="928"/>
      <c r="L144" s="928"/>
      <c r="M144" s="928"/>
      <c r="N144" s="928"/>
      <c r="O144" s="928"/>
      <c r="P144" s="868"/>
      <c r="Q144" s="1057" t="s">
        <v>71</v>
      </c>
      <c r="R144" s="1058"/>
      <c r="S144" s="1059"/>
      <c r="T144" s="927"/>
      <c r="U144" s="1086" t="s">
        <v>50</v>
      </c>
      <c r="V144" s="1087"/>
      <c r="W144" s="1087"/>
      <c r="X144" s="1088"/>
      <c r="Y144" s="10"/>
      <c r="Z144" s="10"/>
      <c r="AA144" s="10"/>
      <c r="AB144" s="10"/>
      <c r="AC144" s="10"/>
      <c r="AD144" s="10"/>
      <c r="AE144" s="10"/>
      <c r="AF144" s="105"/>
      <c r="AG144" s="105"/>
      <c r="AH144" s="105"/>
      <c r="AI144" s="105"/>
      <c r="AJ144" s="105"/>
      <c r="AK144" s="105"/>
      <c r="AL144" s="105"/>
      <c r="AM144" s="105"/>
      <c r="AN144" s="105"/>
      <c r="AO144" s="105"/>
      <c r="AP144" s="105"/>
      <c r="AQ144" s="105"/>
      <c r="AR144" s="105"/>
      <c r="AS144" s="105"/>
      <c r="AT144" s="105"/>
      <c r="AU144" s="105"/>
      <c r="AV144" s="715"/>
      <c r="AW144" s="715"/>
      <c r="AX144" s="715"/>
      <c r="AY144" s="715"/>
      <c r="AZ144" s="715"/>
      <c r="BA144" s="715"/>
      <c r="BB144" s="715"/>
      <c r="BC144" s="715"/>
      <c r="BD144" s="715"/>
      <c r="BE144" s="715"/>
      <c r="BF144" s="715"/>
      <c r="BG144" s="715"/>
      <c r="BH144" s="715"/>
      <c r="BI144" s="715"/>
      <c r="BJ144" s="715"/>
      <c r="BK144" s="715"/>
      <c r="BL144" s="715"/>
      <c r="BM144" s="715"/>
    </row>
    <row r="145" spans="1:31" x14ac:dyDescent="0.25">
      <c r="A145" s="870"/>
      <c r="B145" s="871"/>
      <c r="C145" s="872" t="s">
        <v>171</v>
      </c>
      <c r="D145" s="873"/>
      <c r="E145" s="874"/>
      <c r="F145" s="875"/>
      <c r="G145" s="876"/>
      <c r="H145" s="749"/>
      <c r="I145" s="749"/>
      <c r="J145" s="750"/>
      <c r="K145" s="877"/>
      <c r="L145" s="877"/>
      <c r="M145" s="877"/>
      <c r="N145" s="877"/>
      <c r="O145" s="877"/>
      <c r="P145" s="818"/>
      <c r="Q145" s="878"/>
      <c r="R145" s="879"/>
      <c r="S145" s="880"/>
      <c r="T145" s="739"/>
      <c r="U145" s="878"/>
      <c r="V145" s="881"/>
      <c r="W145" s="882"/>
      <c r="X145" s="883"/>
      <c r="Y145" s="12"/>
      <c r="Z145" s="12"/>
      <c r="AA145" s="10"/>
      <c r="AB145" s="10"/>
      <c r="AC145" s="10"/>
      <c r="AD145" s="10"/>
      <c r="AE145" s="10"/>
    </row>
    <row r="146" spans="1:31" ht="127.5" customHeight="1" thickBot="1" x14ac:dyDescent="0.3">
      <c r="A146" s="884" t="s">
        <v>9</v>
      </c>
      <c r="B146" s="816" t="s">
        <v>385</v>
      </c>
      <c r="C146" s="885" t="s">
        <v>206</v>
      </c>
      <c r="D146" s="886" t="s">
        <v>55</v>
      </c>
      <c r="E146" s="887" t="s">
        <v>707</v>
      </c>
      <c r="F146" s="749" t="s">
        <v>705</v>
      </c>
      <c r="G146" s="750" t="s">
        <v>706</v>
      </c>
      <c r="H146" s="749" t="s">
        <v>716</v>
      </c>
      <c r="I146" s="749" t="s">
        <v>717</v>
      </c>
      <c r="J146" s="750" t="s">
        <v>718</v>
      </c>
      <c r="K146" s="877"/>
      <c r="L146" s="877"/>
      <c r="M146" s="877"/>
      <c r="N146" s="877"/>
      <c r="O146" s="877"/>
      <c r="P146" s="818"/>
      <c r="Q146" s="718" t="s">
        <v>704</v>
      </c>
      <c r="R146" s="719" t="s">
        <v>705</v>
      </c>
      <c r="S146" s="720" t="s">
        <v>706</v>
      </c>
      <c r="T146" s="739"/>
      <c r="U146" s="718" t="s">
        <v>707</v>
      </c>
      <c r="V146" s="719" t="s">
        <v>705</v>
      </c>
      <c r="W146" s="720" t="s">
        <v>706</v>
      </c>
      <c r="X146" s="724" t="s">
        <v>52</v>
      </c>
      <c r="Y146" s="12"/>
      <c r="Z146" s="12"/>
      <c r="AA146" s="10"/>
      <c r="AB146" s="10"/>
      <c r="AC146" s="10"/>
      <c r="AD146" s="10"/>
      <c r="AE146" s="10"/>
    </row>
    <row r="147" spans="1:31" x14ac:dyDescent="0.25">
      <c r="A147" s="888"/>
      <c r="B147" s="889"/>
      <c r="C147" s="889"/>
      <c r="D147" s="890"/>
      <c r="E147" s="726" t="s">
        <v>510</v>
      </c>
      <c r="F147" s="727" t="s">
        <v>510</v>
      </c>
      <c r="G147" s="728" t="s">
        <v>510</v>
      </c>
      <c r="H147" s="891"/>
      <c r="I147" s="891"/>
      <c r="J147" s="892"/>
      <c r="K147" s="893"/>
      <c r="L147" s="893"/>
      <c r="M147" s="893"/>
      <c r="N147" s="893"/>
      <c r="O147" s="893"/>
      <c r="P147" s="544"/>
      <c r="Q147" s="725">
        <f>C147*D147*H147*0.001</f>
        <v>0</v>
      </c>
      <c r="R147" s="894">
        <f>C147*D147*I147*0.000001</f>
        <v>0</v>
      </c>
      <c r="S147" s="730">
        <f>C147*D147*J147*0.000001</f>
        <v>0</v>
      </c>
      <c r="T147" s="895"/>
      <c r="U147" s="725">
        <f>Q147*1</f>
        <v>0</v>
      </c>
      <c r="V147" s="729">
        <f>R147*25</f>
        <v>0</v>
      </c>
      <c r="W147" s="730">
        <f>S147*298</f>
        <v>0</v>
      </c>
      <c r="X147" s="731">
        <f>SUM(U147:W147)</f>
        <v>0</v>
      </c>
      <c r="Y147" s="12"/>
      <c r="Z147" s="12"/>
      <c r="AA147" s="10"/>
      <c r="AB147" s="10"/>
      <c r="AC147" s="10"/>
      <c r="AD147" s="10"/>
      <c r="AE147" s="10"/>
    </row>
    <row r="148" spans="1:31" x14ac:dyDescent="0.25">
      <c r="A148" s="888"/>
      <c r="B148" s="889"/>
      <c r="C148" s="889"/>
      <c r="D148" s="890"/>
      <c r="E148" s="726" t="s">
        <v>510</v>
      </c>
      <c r="F148" s="727" t="s">
        <v>510</v>
      </c>
      <c r="G148" s="728" t="s">
        <v>510</v>
      </c>
      <c r="H148" s="896"/>
      <c r="I148" s="896"/>
      <c r="J148" s="897"/>
      <c r="K148" s="893"/>
      <c r="L148" s="893"/>
      <c r="M148" s="893"/>
      <c r="N148" s="893"/>
      <c r="O148" s="893"/>
      <c r="P148" s="544"/>
      <c r="Q148" s="725">
        <f t="shared" ref="Q148:Q162" si="36">C148*D148*H148*0.001</f>
        <v>0</v>
      </c>
      <c r="R148" s="894">
        <f t="shared" ref="R148:R162" si="37">C148*D148*I148*0.000001</f>
        <v>0</v>
      </c>
      <c r="S148" s="730">
        <f t="shared" ref="S148:S162" si="38">C148*D148*J148*0.000001</f>
        <v>0</v>
      </c>
      <c r="T148" s="895"/>
      <c r="U148" s="725">
        <f t="shared" ref="U148:U162" si="39">Q148*1</f>
        <v>0</v>
      </c>
      <c r="V148" s="729">
        <f t="shared" ref="V148:V162" si="40">R148*25</f>
        <v>0</v>
      </c>
      <c r="W148" s="730">
        <f t="shared" ref="W148:W165" si="41">S148*298</f>
        <v>0</v>
      </c>
      <c r="X148" s="731">
        <f t="shared" ref="X148:X162" si="42">SUM(U148:W148)</f>
        <v>0</v>
      </c>
      <c r="Y148" s="12"/>
      <c r="Z148" s="12"/>
      <c r="AA148" s="10"/>
      <c r="AB148" s="10"/>
      <c r="AC148" s="10"/>
      <c r="AD148" s="10"/>
      <c r="AE148" s="10"/>
    </row>
    <row r="149" spans="1:31" x14ac:dyDescent="0.25">
      <c r="A149" s="888"/>
      <c r="B149" s="889"/>
      <c r="C149" s="889"/>
      <c r="D149" s="890"/>
      <c r="E149" s="726" t="s">
        <v>510</v>
      </c>
      <c r="F149" s="727" t="s">
        <v>510</v>
      </c>
      <c r="G149" s="728" t="s">
        <v>510</v>
      </c>
      <c r="H149" s="896"/>
      <c r="I149" s="896"/>
      <c r="J149" s="897"/>
      <c r="K149" s="893"/>
      <c r="L149" s="893"/>
      <c r="M149" s="893"/>
      <c r="N149" s="893"/>
      <c r="O149" s="893"/>
      <c r="P149" s="544"/>
      <c r="Q149" s="725">
        <f t="shared" si="36"/>
        <v>0</v>
      </c>
      <c r="R149" s="894">
        <f t="shared" si="37"/>
        <v>0</v>
      </c>
      <c r="S149" s="730">
        <f t="shared" si="38"/>
        <v>0</v>
      </c>
      <c r="T149" s="895"/>
      <c r="U149" s="725">
        <f t="shared" si="39"/>
        <v>0</v>
      </c>
      <c r="V149" s="729">
        <f t="shared" si="40"/>
        <v>0</v>
      </c>
      <c r="W149" s="730">
        <f t="shared" si="41"/>
        <v>0</v>
      </c>
      <c r="X149" s="731">
        <f t="shared" si="42"/>
        <v>0</v>
      </c>
      <c r="Y149" s="12"/>
      <c r="Z149" s="12"/>
      <c r="AA149" s="10"/>
      <c r="AB149" s="10"/>
      <c r="AC149" s="10"/>
      <c r="AD149" s="10"/>
      <c r="AE149" s="10"/>
    </row>
    <row r="150" spans="1:31" x14ac:dyDescent="0.25">
      <c r="A150" s="888"/>
      <c r="B150" s="889"/>
      <c r="C150" s="889"/>
      <c r="D150" s="890"/>
      <c r="E150" s="726" t="s">
        <v>510</v>
      </c>
      <c r="F150" s="727" t="s">
        <v>510</v>
      </c>
      <c r="G150" s="728" t="s">
        <v>510</v>
      </c>
      <c r="H150" s="896"/>
      <c r="I150" s="896"/>
      <c r="J150" s="897"/>
      <c r="K150" s="893"/>
      <c r="L150" s="893"/>
      <c r="M150" s="893"/>
      <c r="N150" s="893"/>
      <c r="O150" s="893"/>
      <c r="P150" s="544"/>
      <c r="Q150" s="725">
        <f t="shared" si="36"/>
        <v>0</v>
      </c>
      <c r="R150" s="894">
        <f t="shared" si="37"/>
        <v>0</v>
      </c>
      <c r="S150" s="730">
        <f t="shared" si="38"/>
        <v>0</v>
      </c>
      <c r="T150" s="895"/>
      <c r="U150" s="725">
        <f t="shared" si="39"/>
        <v>0</v>
      </c>
      <c r="V150" s="729">
        <f t="shared" si="40"/>
        <v>0</v>
      </c>
      <c r="W150" s="730">
        <f t="shared" si="41"/>
        <v>0</v>
      </c>
      <c r="X150" s="731">
        <f t="shared" si="42"/>
        <v>0</v>
      </c>
      <c r="Y150" s="12"/>
      <c r="Z150" s="12"/>
      <c r="AA150" s="10"/>
      <c r="AB150" s="10"/>
      <c r="AC150" s="10"/>
      <c r="AD150" s="10"/>
      <c r="AE150" s="10"/>
    </row>
    <row r="151" spans="1:31" x14ac:dyDescent="0.25">
      <c r="A151" s="888"/>
      <c r="B151" s="889"/>
      <c r="C151" s="889"/>
      <c r="D151" s="890"/>
      <c r="E151" s="726" t="s">
        <v>510</v>
      </c>
      <c r="F151" s="727" t="s">
        <v>510</v>
      </c>
      <c r="G151" s="728" t="s">
        <v>510</v>
      </c>
      <c r="H151" s="896"/>
      <c r="I151" s="896"/>
      <c r="J151" s="897"/>
      <c r="K151" s="893"/>
      <c r="L151" s="893"/>
      <c r="M151" s="893"/>
      <c r="N151" s="893"/>
      <c r="O151" s="893"/>
      <c r="P151" s="544"/>
      <c r="Q151" s="725">
        <f t="shared" si="36"/>
        <v>0</v>
      </c>
      <c r="R151" s="894">
        <f t="shared" si="37"/>
        <v>0</v>
      </c>
      <c r="S151" s="730">
        <f t="shared" si="38"/>
        <v>0</v>
      </c>
      <c r="T151" s="895"/>
      <c r="U151" s="725">
        <f t="shared" si="39"/>
        <v>0</v>
      </c>
      <c r="V151" s="729">
        <f t="shared" si="40"/>
        <v>0</v>
      </c>
      <c r="W151" s="730">
        <f t="shared" si="41"/>
        <v>0</v>
      </c>
      <c r="X151" s="731">
        <f t="shared" si="42"/>
        <v>0</v>
      </c>
      <c r="Y151" s="12"/>
      <c r="Z151" s="12"/>
      <c r="AA151" s="10"/>
      <c r="AB151" s="10"/>
      <c r="AC151" s="10"/>
      <c r="AD151" s="10"/>
      <c r="AE151" s="10"/>
    </row>
    <row r="152" spans="1:31" x14ac:dyDescent="0.25">
      <c r="A152" s="888"/>
      <c r="B152" s="889"/>
      <c r="C152" s="889"/>
      <c r="D152" s="890"/>
      <c r="E152" s="726" t="s">
        <v>510</v>
      </c>
      <c r="F152" s="727" t="s">
        <v>510</v>
      </c>
      <c r="G152" s="728" t="s">
        <v>510</v>
      </c>
      <c r="H152" s="896"/>
      <c r="I152" s="896"/>
      <c r="J152" s="897"/>
      <c r="K152" s="893"/>
      <c r="L152" s="893"/>
      <c r="M152" s="893"/>
      <c r="N152" s="893"/>
      <c r="O152" s="893"/>
      <c r="P152" s="544"/>
      <c r="Q152" s="725">
        <f t="shared" si="36"/>
        <v>0</v>
      </c>
      <c r="R152" s="894">
        <f t="shared" si="37"/>
        <v>0</v>
      </c>
      <c r="S152" s="730">
        <f t="shared" si="38"/>
        <v>0</v>
      </c>
      <c r="T152" s="895"/>
      <c r="U152" s="725">
        <f t="shared" si="39"/>
        <v>0</v>
      </c>
      <c r="V152" s="729">
        <f t="shared" si="40"/>
        <v>0</v>
      </c>
      <c r="W152" s="730">
        <f t="shared" si="41"/>
        <v>0</v>
      </c>
      <c r="X152" s="731">
        <f t="shared" si="42"/>
        <v>0</v>
      </c>
      <c r="Y152" s="12"/>
      <c r="Z152" s="12"/>
      <c r="AA152" s="10"/>
      <c r="AB152" s="10"/>
      <c r="AC152" s="10"/>
      <c r="AD152" s="10"/>
      <c r="AE152" s="10"/>
    </row>
    <row r="153" spans="1:31" x14ac:dyDescent="0.25">
      <c r="A153" s="888"/>
      <c r="B153" s="889"/>
      <c r="C153" s="889"/>
      <c r="D153" s="890"/>
      <c r="E153" s="726" t="s">
        <v>510</v>
      </c>
      <c r="F153" s="727" t="s">
        <v>510</v>
      </c>
      <c r="G153" s="728" t="s">
        <v>510</v>
      </c>
      <c r="H153" s="896"/>
      <c r="I153" s="896"/>
      <c r="J153" s="897"/>
      <c r="K153" s="893"/>
      <c r="L153" s="893"/>
      <c r="M153" s="893"/>
      <c r="N153" s="893"/>
      <c r="O153" s="893"/>
      <c r="P153" s="544"/>
      <c r="Q153" s="725">
        <f t="shared" si="36"/>
        <v>0</v>
      </c>
      <c r="R153" s="894">
        <f t="shared" si="37"/>
        <v>0</v>
      </c>
      <c r="S153" s="730">
        <f t="shared" si="38"/>
        <v>0</v>
      </c>
      <c r="T153" s="895"/>
      <c r="U153" s="725">
        <f t="shared" si="39"/>
        <v>0</v>
      </c>
      <c r="V153" s="729">
        <f t="shared" si="40"/>
        <v>0</v>
      </c>
      <c r="W153" s="730">
        <f t="shared" si="41"/>
        <v>0</v>
      </c>
      <c r="X153" s="731">
        <f t="shared" si="42"/>
        <v>0</v>
      </c>
      <c r="Y153" s="12"/>
      <c r="Z153" s="12"/>
      <c r="AA153" s="10"/>
      <c r="AB153" s="10"/>
      <c r="AC153" s="10"/>
      <c r="AD153" s="10"/>
      <c r="AE153" s="10"/>
    </row>
    <row r="154" spans="1:31" x14ac:dyDescent="0.25">
      <c r="A154" s="888"/>
      <c r="B154" s="889"/>
      <c r="C154" s="889"/>
      <c r="D154" s="890"/>
      <c r="E154" s="726" t="s">
        <v>510</v>
      </c>
      <c r="F154" s="727" t="s">
        <v>510</v>
      </c>
      <c r="G154" s="728" t="s">
        <v>510</v>
      </c>
      <c r="H154" s="896"/>
      <c r="I154" s="896"/>
      <c r="J154" s="897"/>
      <c r="K154" s="893"/>
      <c r="L154" s="893"/>
      <c r="M154" s="893"/>
      <c r="N154" s="893"/>
      <c r="O154" s="893"/>
      <c r="P154" s="544"/>
      <c r="Q154" s="725">
        <f t="shared" si="36"/>
        <v>0</v>
      </c>
      <c r="R154" s="894">
        <f t="shared" si="37"/>
        <v>0</v>
      </c>
      <c r="S154" s="730">
        <f t="shared" si="38"/>
        <v>0</v>
      </c>
      <c r="T154" s="895"/>
      <c r="U154" s="725">
        <f t="shared" si="39"/>
        <v>0</v>
      </c>
      <c r="V154" s="729">
        <f t="shared" si="40"/>
        <v>0</v>
      </c>
      <c r="W154" s="730">
        <f t="shared" si="41"/>
        <v>0</v>
      </c>
      <c r="X154" s="731">
        <f t="shared" si="42"/>
        <v>0</v>
      </c>
      <c r="Y154" s="12"/>
      <c r="Z154" s="12"/>
      <c r="AA154" s="10"/>
      <c r="AB154" s="10"/>
      <c r="AC154" s="10"/>
      <c r="AD154" s="10"/>
      <c r="AE154" s="10"/>
    </row>
    <row r="155" spans="1:31" x14ac:dyDescent="0.25">
      <c r="A155" s="888"/>
      <c r="B155" s="889"/>
      <c r="C155" s="889"/>
      <c r="D155" s="890"/>
      <c r="E155" s="726" t="s">
        <v>510</v>
      </c>
      <c r="F155" s="727" t="s">
        <v>510</v>
      </c>
      <c r="G155" s="728" t="s">
        <v>510</v>
      </c>
      <c r="H155" s="896"/>
      <c r="I155" s="896"/>
      <c r="J155" s="897"/>
      <c r="K155" s="893"/>
      <c r="L155" s="893"/>
      <c r="M155" s="893"/>
      <c r="N155" s="893"/>
      <c r="O155" s="893"/>
      <c r="P155" s="544"/>
      <c r="Q155" s="725">
        <f t="shared" si="36"/>
        <v>0</v>
      </c>
      <c r="R155" s="894">
        <f t="shared" si="37"/>
        <v>0</v>
      </c>
      <c r="S155" s="730">
        <f t="shared" si="38"/>
        <v>0</v>
      </c>
      <c r="T155" s="895"/>
      <c r="U155" s="725">
        <f t="shared" si="39"/>
        <v>0</v>
      </c>
      <c r="V155" s="729">
        <f t="shared" si="40"/>
        <v>0</v>
      </c>
      <c r="W155" s="730">
        <f t="shared" si="41"/>
        <v>0</v>
      </c>
      <c r="X155" s="731">
        <f t="shared" si="42"/>
        <v>0</v>
      </c>
      <c r="Y155" s="12"/>
      <c r="Z155" s="12"/>
      <c r="AA155" s="10"/>
      <c r="AB155" s="10"/>
      <c r="AC155" s="10"/>
      <c r="AD155" s="10"/>
      <c r="AE155" s="10"/>
    </row>
    <row r="156" spans="1:31" x14ac:dyDescent="0.25">
      <c r="A156" s="888"/>
      <c r="B156" s="889"/>
      <c r="C156" s="889"/>
      <c r="D156" s="890"/>
      <c r="E156" s="726" t="s">
        <v>510</v>
      </c>
      <c r="F156" s="727" t="s">
        <v>510</v>
      </c>
      <c r="G156" s="728" t="s">
        <v>510</v>
      </c>
      <c r="H156" s="896"/>
      <c r="I156" s="896"/>
      <c r="J156" s="897"/>
      <c r="K156" s="893"/>
      <c r="L156" s="893"/>
      <c r="M156" s="893"/>
      <c r="N156" s="893"/>
      <c r="O156" s="893"/>
      <c r="P156" s="544"/>
      <c r="Q156" s="725">
        <f t="shared" si="36"/>
        <v>0</v>
      </c>
      <c r="R156" s="894">
        <f t="shared" si="37"/>
        <v>0</v>
      </c>
      <c r="S156" s="730">
        <f t="shared" si="38"/>
        <v>0</v>
      </c>
      <c r="T156" s="895"/>
      <c r="U156" s="725">
        <f t="shared" si="39"/>
        <v>0</v>
      </c>
      <c r="V156" s="729">
        <f t="shared" si="40"/>
        <v>0</v>
      </c>
      <c r="W156" s="730">
        <f t="shared" si="41"/>
        <v>0</v>
      </c>
      <c r="X156" s="731">
        <f t="shared" si="42"/>
        <v>0</v>
      </c>
      <c r="Y156" s="12"/>
      <c r="Z156" s="12"/>
      <c r="AA156" s="10"/>
      <c r="AB156" s="10"/>
      <c r="AC156" s="10"/>
      <c r="AD156" s="10"/>
      <c r="AE156" s="10"/>
    </row>
    <row r="157" spans="1:31" x14ac:dyDescent="0.25">
      <c r="A157" s="888"/>
      <c r="B157" s="889"/>
      <c r="C157" s="889"/>
      <c r="D157" s="890"/>
      <c r="E157" s="726" t="s">
        <v>510</v>
      </c>
      <c r="F157" s="727" t="s">
        <v>510</v>
      </c>
      <c r="G157" s="728" t="s">
        <v>510</v>
      </c>
      <c r="H157" s="896"/>
      <c r="I157" s="896"/>
      <c r="J157" s="897"/>
      <c r="K157" s="893"/>
      <c r="L157" s="893"/>
      <c r="M157" s="893"/>
      <c r="N157" s="893"/>
      <c r="O157" s="893"/>
      <c r="P157" s="544"/>
      <c r="Q157" s="725">
        <f t="shared" si="36"/>
        <v>0</v>
      </c>
      <c r="R157" s="894">
        <f t="shared" si="37"/>
        <v>0</v>
      </c>
      <c r="S157" s="730">
        <f t="shared" si="38"/>
        <v>0</v>
      </c>
      <c r="T157" s="895"/>
      <c r="U157" s="725">
        <f t="shared" si="39"/>
        <v>0</v>
      </c>
      <c r="V157" s="729">
        <f t="shared" si="40"/>
        <v>0</v>
      </c>
      <c r="W157" s="730">
        <f t="shared" si="41"/>
        <v>0</v>
      </c>
      <c r="X157" s="731">
        <f t="shared" si="42"/>
        <v>0</v>
      </c>
      <c r="Y157" s="12"/>
      <c r="Z157" s="12"/>
      <c r="AA157" s="10"/>
      <c r="AB157" s="10"/>
      <c r="AC157" s="10"/>
      <c r="AD157" s="10"/>
      <c r="AE157" s="10"/>
    </row>
    <row r="158" spans="1:31" x14ac:dyDescent="0.25">
      <c r="A158" s="888"/>
      <c r="B158" s="889"/>
      <c r="C158" s="889"/>
      <c r="D158" s="890"/>
      <c r="E158" s="726" t="s">
        <v>510</v>
      </c>
      <c r="F158" s="727" t="s">
        <v>510</v>
      </c>
      <c r="G158" s="728" t="s">
        <v>510</v>
      </c>
      <c r="H158" s="896"/>
      <c r="I158" s="896"/>
      <c r="J158" s="897"/>
      <c r="K158" s="893"/>
      <c r="L158" s="893"/>
      <c r="M158" s="893"/>
      <c r="N158" s="893"/>
      <c r="O158" s="893"/>
      <c r="P158" s="544"/>
      <c r="Q158" s="725">
        <f t="shared" si="36"/>
        <v>0</v>
      </c>
      <c r="R158" s="894">
        <f t="shared" si="37"/>
        <v>0</v>
      </c>
      <c r="S158" s="730">
        <f t="shared" si="38"/>
        <v>0</v>
      </c>
      <c r="T158" s="895"/>
      <c r="U158" s="725">
        <f t="shared" si="39"/>
        <v>0</v>
      </c>
      <c r="V158" s="729">
        <f t="shared" si="40"/>
        <v>0</v>
      </c>
      <c r="W158" s="730">
        <f t="shared" si="41"/>
        <v>0</v>
      </c>
      <c r="X158" s="731">
        <f t="shared" si="42"/>
        <v>0</v>
      </c>
      <c r="Y158" s="12"/>
      <c r="Z158" s="12"/>
      <c r="AA158" s="10"/>
      <c r="AB158" s="10"/>
      <c r="AC158" s="10"/>
      <c r="AD158" s="10"/>
      <c r="AE158" s="10"/>
    </row>
    <row r="159" spans="1:31" x14ac:dyDescent="0.25">
      <c r="A159" s="888"/>
      <c r="B159" s="889"/>
      <c r="C159" s="889"/>
      <c r="D159" s="890"/>
      <c r="E159" s="726" t="s">
        <v>510</v>
      </c>
      <c r="F159" s="727" t="s">
        <v>510</v>
      </c>
      <c r="G159" s="728" t="s">
        <v>510</v>
      </c>
      <c r="H159" s="896"/>
      <c r="I159" s="896"/>
      <c r="J159" s="897"/>
      <c r="K159" s="893"/>
      <c r="L159" s="893"/>
      <c r="M159" s="893"/>
      <c r="N159" s="893"/>
      <c r="O159" s="893"/>
      <c r="P159" s="544"/>
      <c r="Q159" s="725">
        <f t="shared" si="36"/>
        <v>0</v>
      </c>
      <c r="R159" s="894">
        <f t="shared" si="37"/>
        <v>0</v>
      </c>
      <c r="S159" s="730">
        <f t="shared" si="38"/>
        <v>0</v>
      </c>
      <c r="T159" s="895"/>
      <c r="U159" s="725">
        <f t="shared" si="39"/>
        <v>0</v>
      </c>
      <c r="V159" s="729">
        <f t="shared" si="40"/>
        <v>0</v>
      </c>
      <c r="W159" s="730">
        <f t="shared" si="41"/>
        <v>0</v>
      </c>
      <c r="X159" s="731">
        <f t="shared" si="42"/>
        <v>0</v>
      </c>
      <c r="Y159" s="12"/>
      <c r="Z159" s="12"/>
      <c r="AA159" s="10"/>
      <c r="AB159" s="10"/>
      <c r="AC159" s="10"/>
      <c r="AD159" s="10"/>
      <c r="AE159" s="10"/>
    </row>
    <row r="160" spans="1:31" x14ac:dyDescent="0.25">
      <c r="A160" s="888"/>
      <c r="B160" s="889"/>
      <c r="C160" s="889"/>
      <c r="D160" s="890"/>
      <c r="E160" s="726" t="s">
        <v>510</v>
      </c>
      <c r="F160" s="727" t="s">
        <v>510</v>
      </c>
      <c r="G160" s="728" t="s">
        <v>510</v>
      </c>
      <c r="H160" s="896"/>
      <c r="I160" s="896"/>
      <c r="J160" s="897"/>
      <c r="K160" s="893"/>
      <c r="L160" s="893"/>
      <c r="M160" s="893"/>
      <c r="N160" s="893"/>
      <c r="O160" s="893"/>
      <c r="P160" s="544"/>
      <c r="Q160" s="725">
        <f t="shared" si="36"/>
        <v>0</v>
      </c>
      <c r="R160" s="894">
        <f t="shared" si="37"/>
        <v>0</v>
      </c>
      <c r="S160" s="730">
        <f t="shared" si="38"/>
        <v>0</v>
      </c>
      <c r="T160" s="895"/>
      <c r="U160" s="725">
        <f t="shared" si="39"/>
        <v>0</v>
      </c>
      <c r="V160" s="729">
        <f t="shared" si="40"/>
        <v>0</v>
      </c>
      <c r="W160" s="730">
        <f t="shared" si="41"/>
        <v>0</v>
      </c>
      <c r="X160" s="731">
        <f t="shared" si="42"/>
        <v>0</v>
      </c>
      <c r="Y160" s="12"/>
      <c r="Z160" s="12"/>
      <c r="AA160" s="10"/>
      <c r="AB160" s="10"/>
      <c r="AC160" s="10"/>
      <c r="AD160" s="10"/>
      <c r="AE160" s="10"/>
    </row>
    <row r="161" spans="1:31" x14ac:dyDescent="0.25">
      <c r="A161" s="888"/>
      <c r="B161" s="889"/>
      <c r="C161" s="889"/>
      <c r="D161" s="890"/>
      <c r="E161" s="726" t="s">
        <v>510</v>
      </c>
      <c r="F161" s="727" t="s">
        <v>510</v>
      </c>
      <c r="G161" s="728" t="s">
        <v>510</v>
      </c>
      <c r="H161" s="896"/>
      <c r="I161" s="896"/>
      <c r="J161" s="897"/>
      <c r="K161" s="893"/>
      <c r="L161" s="893"/>
      <c r="M161" s="893"/>
      <c r="N161" s="893"/>
      <c r="O161" s="893"/>
      <c r="P161" s="544"/>
      <c r="Q161" s="725">
        <f t="shared" si="36"/>
        <v>0</v>
      </c>
      <c r="R161" s="894">
        <f t="shared" si="37"/>
        <v>0</v>
      </c>
      <c r="S161" s="730">
        <f t="shared" si="38"/>
        <v>0</v>
      </c>
      <c r="T161" s="895"/>
      <c r="U161" s="725">
        <f t="shared" si="39"/>
        <v>0</v>
      </c>
      <c r="V161" s="729">
        <f t="shared" si="40"/>
        <v>0</v>
      </c>
      <c r="W161" s="730">
        <f t="shared" si="41"/>
        <v>0</v>
      </c>
      <c r="X161" s="731">
        <f t="shared" si="42"/>
        <v>0</v>
      </c>
      <c r="Y161" s="12"/>
      <c r="Z161" s="12"/>
      <c r="AA161" s="10"/>
      <c r="AB161" s="10"/>
      <c r="AC161" s="10"/>
      <c r="AD161" s="10"/>
      <c r="AE161" s="10"/>
    </row>
    <row r="162" spans="1:31" x14ac:dyDescent="0.25">
      <c r="A162" s="888"/>
      <c r="B162" s="889"/>
      <c r="C162" s="889"/>
      <c r="D162" s="890"/>
      <c r="E162" s="726" t="s">
        <v>510</v>
      </c>
      <c r="F162" s="727" t="s">
        <v>510</v>
      </c>
      <c r="G162" s="728" t="s">
        <v>510</v>
      </c>
      <c r="H162" s="896"/>
      <c r="I162" s="896"/>
      <c r="J162" s="897"/>
      <c r="K162" s="893"/>
      <c r="L162" s="893"/>
      <c r="M162" s="893"/>
      <c r="N162" s="893"/>
      <c r="O162" s="893"/>
      <c r="P162" s="544"/>
      <c r="Q162" s="725">
        <f t="shared" si="36"/>
        <v>0</v>
      </c>
      <c r="R162" s="894">
        <f t="shared" si="37"/>
        <v>0</v>
      </c>
      <c r="S162" s="730">
        <f t="shared" si="38"/>
        <v>0</v>
      </c>
      <c r="T162" s="895"/>
      <c r="U162" s="725">
        <f t="shared" si="39"/>
        <v>0</v>
      </c>
      <c r="V162" s="729">
        <f t="shared" si="40"/>
        <v>0</v>
      </c>
      <c r="W162" s="730">
        <f t="shared" si="41"/>
        <v>0</v>
      </c>
      <c r="X162" s="731">
        <f t="shared" si="42"/>
        <v>0</v>
      </c>
      <c r="Y162" s="12"/>
      <c r="Z162" s="12"/>
      <c r="AA162" s="10"/>
      <c r="AB162" s="10"/>
      <c r="AC162" s="10"/>
      <c r="AD162" s="10"/>
      <c r="AE162" s="10"/>
    </row>
    <row r="163" spans="1:31" x14ac:dyDescent="0.25">
      <c r="A163" s="888"/>
      <c r="B163" s="898"/>
      <c r="C163" s="898"/>
      <c r="D163" s="899"/>
      <c r="E163" s="726" t="s">
        <v>510</v>
      </c>
      <c r="F163" s="727" t="s">
        <v>510</v>
      </c>
      <c r="G163" s="728" t="s">
        <v>510</v>
      </c>
      <c r="H163" s="900"/>
      <c r="I163" s="900"/>
      <c r="J163" s="901"/>
      <c r="K163" s="893"/>
      <c r="L163" s="893"/>
      <c r="M163" s="893"/>
      <c r="N163" s="893"/>
      <c r="O163" s="893"/>
      <c r="P163" s="544"/>
      <c r="Q163" s="725">
        <f>C163*D163*H163*0.001</f>
        <v>0</v>
      </c>
      <c r="R163" s="894">
        <f>C163*D163*I163*0.000001</f>
        <v>0</v>
      </c>
      <c r="S163" s="730">
        <f>C163*D163*J163*0.000001</f>
        <v>0</v>
      </c>
      <c r="T163" s="895"/>
      <c r="U163" s="725">
        <f>Q163*1</f>
        <v>0</v>
      </c>
      <c r="V163" s="732">
        <f>R163*25</f>
        <v>0</v>
      </c>
      <c r="W163" s="730">
        <f t="shared" si="41"/>
        <v>0</v>
      </c>
      <c r="X163" s="733">
        <f>SUM(U163:W163)</f>
        <v>0</v>
      </c>
      <c r="Y163" s="12"/>
      <c r="Z163" s="12"/>
      <c r="AA163" s="10"/>
      <c r="AB163" s="10"/>
      <c r="AC163" s="10"/>
      <c r="AD163" s="10"/>
      <c r="AE163" s="10"/>
    </row>
    <row r="164" spans="1:31" ht="15.75" customHeight="1" x14ac:dyDescent="0.25">
      <c r="A164" s="888"/>
      <c r="B164" s="902"/>
      <c r="C164" s="902"/>
      <c r="D164" s="903"/>
      <c r="E164" s="726" t="s">
        <v>510</v>
      </c>
      <c r="F164" s="727" t="s">
        <v>510</v>
      </c>
      <c r="G164" s="728" t="s">
        <v>510</v>
      </c>
      <c r="H164" s="904"/>
      <c r="I164" s="904"/>
      <c r="J164" s="905"/>
      <c r="K164" s="893"/>
      <c r="L164" s="893"/>
      <c r="M164" s="893"/>
      <c r="N164" s="893"/>
      <c r="O164" s="893"/>
      <c r="P164" s="544"/>
      <c r="Q164" s="725">
        <f>C164*D164*H164*0.001</f>
        <v>0</v>
      </c>
      <c r="R164" s="894">
        <f>C164*D164*I164*0.000001</f>
        <v>0</v>
      </c>
      <c r="S164" s="730">
        <f>C164*D164*J164*0.000001</f>
        <v>0</v>
      </c>
      <c r="T164" s="895"/>
      <c r="U164" s="725">
        <f>Q164*1</f>
        <v>0</v>
      </c>
      <c r="V164" s="732">
        <f>R164*25</f>
        <v>0</v>
      </c>
      <c r="W164" s="730">
        <f t="shared" si="41"/>
        <v>0</v>
      </c>
      <c r="X164" s="733">
        <f>SUM(U164:W164)</f>
        <v>0</v>
      </c>
      <c r="Y164" s="12"/>
      <c r="Z164" s="12"/>
      <c r="AA164" s="10"/>
      <c r="AB164" s="10"/>
      <c r="AC164" s="10"/>
      <c r="AD164" s="10"/>
      <c r="AE164" s="10"/>
    </row>
    <row r="165" spans="1:31" ht="15.75" customHeight="1" thickBot="1" x14ac:dyDescent="0.3">
      <c r="A165" s="784"/>
      <c r="B165" s="906"/>
      <c r="C165" s="906"/>
      <c r="D165" s="907"/>
      <c r="E165" s="791" t="s">
        <v>510</v>
      </c>
      <c r="F165" s="792" t="s">
        <v>510</v>
      </c>
      <c r="G165" s="793" t="s">
        <v>510</v>
      </c>
      <c r="H165" s="908"/>
      <c r="I165" s="909"/>
      <c r="J165" s="910"/>
      <c r="K165" s="911"/>
      <c r="L165" s="911"/>
      <c r="M165" s="911"/>
      <c r="N165" s="911"/>
      <c r="O165" s="911"/>
      <c r="P165" s="912"/>
      <c r="Q165" s="725">
        <f>C165*D165*H165*0.001</f>
        <v>0</v>
      </c>
      <c r="R165" s="894">
        <f>C165*D165*I165*0.000001</f>
        <v>0</v>
      </c>
      <c r="S165" s="730">
        <f>C165*D165*J165*0.000001</f>
        <v>0</v>
      </c>
      <c r="T165" s="895"/>
      <c r="U165" s="734">
        <f>Q165*1</f>
        <v>0</v>
      </c>
      <c r="V165" s="735">
        <f>R165*25</f>
        <v>0</v>
      </c>
      <c r="W165" s="730">
        <f t="shared" si="41"/>
        <v>0</v>
      </c>
      <c r="X165" s="736">
        <f>SUM(U165:W165)</f>
        <v>0</v>
      </c>
      <c r="Y165" s="12"/>
      <c r="Z165" s="12"/>
      <c r="AA165" s="10"/>
      <c r="AB165" s="10"/>
      <c r="AC165" s="10"/>
      <c r="AD165" s="10"/>
      <c r="AE165" s="10"/>
    </row>
    <row r="166" spans="1:31" ht="15.75" customHeight="1" thickBot="1" x14ac:dyDescent="0.3">
      <c r="A166" s="10"/>
      <c r="B166" s="12"/>
      <c r="C166" s="12"/>
      <c r="D166" s="12"/>
      <c r="E166" s="12"/>
      <c r="F166" s="12"/>
      <c r="G166" s="12"/>
      <c r="H166" s="12"/>
      <c r="I166" s="12"/>
      <c r="J166" s="12"/>
      <c r="K166" s="12"/>
      <c r="L166" s="12"/>
      <c r="M166" s="12"/>
      <c r="N166" s="12"/>
      <c r="O166" s="12"/>
      <c r="P166" s="846" t="s">
        <v>85</v>
      </c>
      <c r="Q166" s="541">
        <f>SUM(Q146:Q165)</f>
        <v>0</v>
      </c>
      <c r="R166" s="738">
        <f>SUM(R146:R165)</f>
        <v>0</v>
      </c>
      <c r="S166" s="738">
        <f>SUM(S146:S165)</f>
        <v>0</v>
      </c>
      <c r="T166" s="739"/>
      <c r="U166" s="541">
        <f>SUM(U146:U165)</f>
        <v>0</v>
      </c>
      <c r="V166" s="738">
        <f>SUM(V146:V165)</f>
        <v>0</v>
      </c>
      <c r="W166" s="738">
        <f>SUM(W146:W165)</f>
        <v>0</v>
      </c>
      <c r="X166" s="541">
        <f>SUM(X146:X165)</f>
        <v>0</v>
      </c>
      <c r="Y166" s="12"/>
      <c r="Z166" s="12"/>
      <c r="AA166" s="10"/>
      <c r="AB166" s="10"/>
      <c r="AC166" s="10"/>
      <c r="AD166" s="10"/>
      <c r="AE166" s="10"/>
    </row>
    <row r="167" spans="1:31" ht="15.75" customHeight="1" x14ac:dyDescent="0.25">
      <c r="A167" s="12"/>
      <c r="B167" s="12"/>
      <c r="C167" s="12"/>
      <c r="D167" s="12"/>
      <c r="E167" s="12"/>
      <c r="F167" s="12"/>
      <c r="G167" s="12"/>
      <c r="H167" s="12"/>
      <c r="I167" s="12"/>
      <c r="J167" s="12"/>
      <c r="K167" s="12"/>
      <c r="L167" s="12"/>
      <c r="M167" s="12"/>
      <c r="N167" s="12"/>
      <c r="O167" s="929"/>
      <c r="P167" s="929"/>
      <c r="Q167" s="913"/>
      <c r="R167" s="913"/>
      <c r="S167" s="913"/>
      <c r="T167" s="929"/>
      <c r="U167" s="913"/>
      <c r="V167" s="913"/>
      <c r="W167" s="10"/>
      <c r="X167" s="12"/>
      <c r="Y167" s="12"/>
      <c r="Z167" s="12"/>
      <c r="AA167" s="10"/>
      <c r="AB167" s="10"/>
      <c r="AC167" s="10"/>
      <c r="AD167" s="10"/>
      <c r="AE167" s="10"/>
    </row>
    <row r="168" spans="1:31" ht="20.25" customHeight="1" x14ac:dyDescent="0.25">
      <c r="A168" s="12"/>
      <c r="B168" s="12"/>
      <c r="C168" s="12"/>
      <c r="D168" s="12"/>
      <c r="E168" s="12"/>
      <c r="F168" s="12"/>
      <c r="G168" s="12"/>
      <c r="H168" s="12"/>
      <c r="I168" s="12"/>
      <c r="J168" s="12"/>
      <c r="K168" s="12"/>
      <c r="L168" s="12"/>
      <c r="M168" s="12"/>
      <c r="N168" s="12"/>
      <c r="O168" s="12"/>
      <c r="P168" s="12"/>
      <c r="Q168" s="10"/>
      <c r="R168" s="10"/>
      <c r="S168" s="10"/>
      <c r="T168" s="10"/>
      <c r="U168" s="10"/>
      <c r="V168" s="10"/>
      <c r="W168" s="10"/>
      <c r="X168" s="12"/>
      <c r="Y168" s="12"/>
      <c r="Z168" s="12"/>
      <c r="AA168" s="10"/>
      <c r="AB168" s="10"/>
      <c r="AC168" s="10"/>
      <c r="AD168" s="10"/>
      <c r="AE168" s="10"/>
    </row>
    <row r="169" spans="1:31" ht="18.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0"/>
      <c r="AB169" s="10"/>
      <c r="AC169" s="10"/>
      <c r="AD169" s="10"/>
      <c r="AE169" s="10"/>
    </row>
    <row r="170" spans="1:31" ht="19.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0"/>
      <c r="AB170" s="10"/>
      <c r="AC170" s="10"/>
      <c r="AD170" s="10"/>
      <c r="AE170" s="10"/>
    </row>
    <row r="171" spans="1:3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0"/>
      <c r="AB171" s="10"/>
      <c r="AC171" s="10"/>
      <c r="AD171" s="10"/>
      <c r="AE171" s="10"/>
    </row>
    <row r="172" spans="1:3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0"/>
      <c r="AB172" s="10"/>
      <c r="AC172" s="10"/>
      <c r="AD172" s="10"/>
      <c r="AE172" s="10"/>
    </row>
    <row r="173" spans="1:3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0"/>
      <c r="AB173" s="10"/>
      <c r="AC173" s="10"/>
      <c r="AD173" s="10"/>
      <c r="AE173" s="10"/>
    </row>
    <row r="179" ht="18.75" customHeight="1" x14ac:dyDescent="0.25"/>
    <row r="180" ht="15.75" customHeight="1" x14ac:dyDescent="0.25"/>
    <row r="181" ht="18.75" customHeight="1" x14ac:dyDescent="0.25"/>
    <row r="182" ht="18.75" customHeight="1" x14ac:dyDescent="0.25"/>
    <row r="183" ht="18.75" customHeight="1" x14ac:dyDescent="0.25"/>
    <row r="184" ht="18.75" customHeight="1" x14ac:dyDescent="0.25"/>
    <row r="185" ht="16.5" customHeight="1" x14ac:dyDescent="0.25"/>
  </sheetData>
  <sheetProtection formatCells="0" formatColumns="0" formatRows="0" insertRows="0"/>
  <mergeCells count="54">
    <mergeCell ref="G7:K7"/>
    <mergeCell ref="G8:K8"/>
    <mergeCell ref="G9:K9"/>
    <mergeCell ref="B43:D43"/>
    <mergeCell ref="A119:F119"/>
    <mergeCell ref="G119:I119"/>
    <mergeCell ref="J119:L119"/>
    <mergeCell ref="Q119:T119"/>
    <mergeCell ref="U119:X119"/>
    <mergeCell ref="A144:D144"/>
    <mergeCell ref="E144:G144"/>
    <mergeCell ref="H144:J144"/>
    <mergeCell ref="Q144:S144"/>
    <mergeCell ref="U144:X144"/>
    <mergeCell ref="U91:X91"/>
    <mergeCell ref="U60:W60"/>
    <mergeCell ref="A61:B61"/>
    <mergeCell ref="A62:G62"/>
    <mergeCell ref="H62:J62"/>
    <mergeCell ref="K62:L62"/>
    <mergeCell ref="Q62:T62"/>
    <mergeCell ref="U62:X62"/>
    <mergeCell ref="A90:B90"/>
    <mergeCell ref="A91:F91"/>
    <mergeCell ref="G91:L91"/>
    <mergeCell ref="N91:O91"/>
    <mergeCell ref="Q91:T91"/>
    <mergeCell ref="A59:H59"/>
    <mergeCell ref="U59:W59"/>
    <mergeCell ref="A28:A29"/>
    <mergeCell ref="B28:B29"/>
    <mergeCell ref="A30:A31"/>
    <mergeCell ref="B30:B31"/>
    <mergeCell ref="A40:K40"/>
    <mergeCell ref="C41:E41"/>
    <mergeCell ref="A43:A44"/>
    <mergeCell ref="E43:G43"/>
    <mergeCell ref="H43:J43"/>
    <mergeCell ref="X57:AD57"/>
    <mergeCell ref="U58:W58"/>
    <mergeCell ref="K43:M43"/>
    <mergeCell ref="A22:A23"/>
    <mergeCell ref="B22:B23"/>
    <mergeCell ref="A24:A25"/>
    <mergeCell ref="B24:B25"/>
    <mergeCell ref="A26:A27"/>
    <mergeCell ref="B26:B27"/>
    <mergeCell ref="G10:K10"/>
    <mergeCell ref="A17:B17"/>
    <mergeCell ref="A18:M18"/>
    <mergeCell ref="A20:A21"/>
    <mergeCell ref="B20:B21"/>
    <mergeCell ref="G11:K11"/>
    <mergeCell ref="A5:B5"/>
  </mergeCells>
  <dataValidations count="1">
    <dataValidation type="list" allowBlank="1" showInputMessage="1" showErrorMessage="1" sqref="H114:J114 G88:I90" xr:uid="{43219A0F-1E19-4FC5-A66E-53DF8CDCF66C}">
      <formula1>$A$90:$A$142</formula1>
    </dataValidation>
  </dataValidations>
  <pageMargins left="0.7" right="0.7" top="0.18729166666666666" bottom="0.75" header="0.3" footer="0.3"/>
  <pageSetup paperSize="9" scale="31" orientation="landscape" r:id="rId1"/>
  <headerFooter>
    <oddHeader>&amp;C&amp;G</oddHeader>
  </headerFooter>
  <legacy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91484E37-8D6F-4A97-A39E-A76736963513}">
          <x14:formula1>
            <xm:f>Reference!$N$1:$N$3</xm:f>
          </x14:formula1>
          <xm:sqref>T19</xm:sqref>
        </x14:dataValidation>
        <x14:dataValidation type="list" allowBlank="1" showInputMessage="1" showErrorMessage="1" xr:uid="{631D0F92-B443-4664-81B8-3D37062E1E89}">
          <x14:formula1>
            <xm:f>Reference!$A$53:$A$55</xm:f>
          </x14:formula1>
          <xm:sqref>B7:D7</xm:sqref>
        </x14:dataValidation>
        <x14:dataValidation type="list" allowBlank="1" showInputMessage="1" showErrorMessage="1" xr:uid="{6BBB5648-505F-4963-B547-C7CA69EF6256}">
          <x14:formula1>
            <xm:f>Reference!$A$57:$A$60</xm:f>
          </x14:formula1>
          <xm:sqref>B9:D9</xm:sqref>
        </x14:dataValidation>
        <x14:dataValidation type="list" allowBlank="1" showInputMessage="1" showErrorMessage="1" xr:uid="{E1A166B5-48F9-4FDB-992C-DE48DA1C63D8}">
          <x14:formula1>
            <xm:f>Reference!$A$28:$A$50</xm:f>
          </x14:formula1>
          <xm:sqref>M93:M113 E147:G165 G121:I140 H64:J87 H45:J56</xm:sqref>
        </x14:dataValidation>
        <x14:dataValidation type="list" allowBlank="1" showInputMessage="1" showErrorMessage="1" xr:uid="{2A3DAEFB-93FC-4E1F-8C71-B5722200F8B8}">
          <x14:formula1>
            <xm:f>Reference!$A$65:$A$568</xm:f>
          </x14:formula1>
          <xm:sqref>C64:C87 C93:C113</xm:sqref>
        </x14:dataValidation>
        <x14:dataValidation type="list" allowBlank="1" showInputMessage="1" showErrorMessage="1" xr:uid="{3D115F57-E2DF-4C9E-9BD6-E44DA9ECB57E}">
          <x14:formula1>
            <xm:f>Reference!$A$65:$A$68</xm:f>
          </x14:formula1>
          <xm:sqref>C121:C140</xm:sqref>
        </x14:dataValidation>
        <x14:dataValidation type="list" allowBlank="1" showInputMessage="1" showErrorMessage="1" xr:uid="{9B85B336-C3F6-4317-A7DB-46F13009254C}">
          <x14:formula1>
            <xm:f>Reference!$A$23:$A$25</xm:f>
          </x14:formula1>
          <xm:sqref>B121:B140 B64:B87 B93:B113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139</vt:i4>
      </vt:variant>
    </vt:vector>
  </HeadingPairs>
  <TitlesOfParts>
    <vt:vector size="162" baseType="lpstr">
      <vt:lpstr>Introduction</vt:lpstr>
      <vt:lpstr>Gen. Reporter Info</vt:lpstr>
      <vt:lpstr>GHG Summary</vt:lpstr>
      <vt:lpstr>General Stationary Combustion</vt:lpstr>
      <vt:lpstr>GSC 1</vt:lpstr>
      <vt:lpstr>GSC (2)</vt:lpstr>
      <vt:lpstr>GSC (3)</vt:lpstr>
      <vt:lpstr>GSC (4)</vt:lpstr>
      <vt:lpstr>GSC (5)</vt:lpstr>
      <vt:lpstr>GSC (6)</vt:lpstr>
      <vt:lpstr>Cement Production</vt:lpstr>
      <vt:lpstr>Pulp and Paper</vt:lpstr>
      <vt:lpstr>Coal Storage</vt:lpstr>
      <vt:lpstr>Electricity Generation</vt:lpstr>
      <vt:lpstr>Petroleum Product Supplier</vt:lpstr>
      <vt:lpstr>Natural Gas Distributer</vt:lpstr>
      <vt:lpstr>Equipment for Electricity Trans</vt:lpstr>
      <vt:lpstr>Electricity Importation</vt:lpstr>
      <vt:lpstr>Equipment for NG Prod-Proc</vt:lpstr>
      <vt:lpstr>Underground Coal Mining</vt:lpstr>
      <vt:lpstr>Industrial Wastewater</vt:lpstr>
      <vt:lpstr>Mobile Equipment</vt:lpstr>
      <vt:lpstr>Reference</vt:lpstr>
      <vt:lpstr>'GSC (2)'!_Hlk501461469</vt:lpstr>
      <vt:lpstr>'GSC (3)'!_Hlk501461469</vt:lpstr>
      <vt:lpstr>'GSC (4)'!_Hlk501461469</vt:lpstr>
      <vt:lpstr>'GSC (5)'!_Hlk501461469</vt:lpstr>
      <vt:lpstr>'GSC (6)'!_Hlk501461469</vt:lpstr>
      <vt:lpstr>'GSC 1'!_Hlk501461469</vt:lpstr>
      <vt:lpstr>'GSC (2)'!_Hlk502147869</vt:lpstr>
      <vt:lpstr>'GSC (3)'!_Hlk502147869</vt:lpstr>
      <vt:lpstr>'GSC (4)'!_Hlk502147869</vt:lpstr>
      <vt:lpstr>'GSC (5)'!_Hlk502147869</vt:lpstr>
      <vt:lpstr>'GSC (6)'!_Hlk502147869</vt:lpstr>
      <vt:lpstr>'GSC 1'!_Hlk502147869</vt:lpstr>
      <vt:lpstr>'Electricity Importation'!_Hlk529262710</vt:lpstr>
      <vt:lpstr>'GSC (2)'!_Ref444068947</vt:lpstr>
      <vt:lpstr>'GSC (3)'!_Ref444068947</vt:lpstr>
      <vt:lpstr>'GSC (4)'!_Ref444068947</vt:lpstr>
      <vt:lpstr>'GSC (5)'!_Ref444068947</vt:lpstr>
      <vt:lpstr>'GSC (6)'!_Ref444068947</vt:lpstr>
      <vt:lpstr>'GSC 1'!_Ref444068947</vt:lpstr>
      <vt:lpstr>'GSC (2)'!_Ref444070825</vt:lpstr>
      <vt:lpstr>'GSC (3)'!_Ref444070825</vt:lpstr>
      <vt:lpstr>'GSC (4)'!_Ref444070825</vt:lpstr>
      <vt:lpstr>'GSC (5)'!_Ref444070825</vt:lpstr>
      <vt:lpstr>'GSC (6)'!_Ref444070825</vt:lpstr>
      <vt:lpstr>'GSC 1'!_Ref444070825</vt:lpstr>
      <vt:lpstr>'GSC (2)'!_Ref444070952</vt:lpstr>
      <vt:lpstr>'GSC (3)'!_Ref444070952</vt:lpstr>
      <vt:lpstr>'GSC (4)'!_Ref444070952</vt:lpstr>
      <vt:lpstr>'GSC (5)'!_Ref444070952</vt:lpstr>
      <vt:lpstr>'GSC (6)'!_Ref444070952</vt:lpstr>
      <vt:lpstr>'GSC 1'!_Ref444070952</vt:lpstr>
      <vt:lpstr>'GSC (2)'!_Ref444071041</vt:lpstr>
      <vt:lpstr>'GSC (3)'!_Ref444071041</vt:lpstr>
      <vt:lpstr>'GSC (4)'!_Ref444071041</vt:lpstr>
      <vt:lpstr>'GSC (5)'!_Ref444071041</vt:lpstr>
      <vt:lpstr>'GSC (6)'!_Ref444071041</vt:lpstr>
      <vt:lpstr>'GSC 1'!_Ref444071041</vt:lpstr>
      <vt:lpstr>'GSC (2)'!_Ref444071754</vt:lpstr>
      <vt:lpstr>'GSC (3)'!_Ref444071754</vt:lpstr>
      <vt:lpstr>'GSC (4)'!_Ref444071754</vt:lpstr>
      <vt:lpstr>'GSC (5)'!_Ref444071754</vt:lpstr>
      <vt:lpstr>'GSC (6)'!_Ref444071754</vt:lpstr>
      <vt:lpstr>'GSC 1'!_Ref444071754</vt:lpstr>
      <vt:lpstr>'GSC (2)'!_Ref444071879</vt:lpstr>
      <vt:lpstr>'GSC (3)'!_Ref444071879</vt:lpstr>
      <vt:lpstr>'GSC (4)'!_Ref444071879</vt:lpstr>
      <vt:lpstr>'GSC (5)'!_Ref444071879</vt:lpstr>
      <vt:lpstr>'GSC (6)'!_Ref444071879</vt:lpstr>
      <vt:lpstr>'GSC 1'!_Ref444071879</vt:lpstr>
      <vt:lpstr>'GSC (2)'!_Ref444072871</vt:lpstr>
      <vt:lpstr>'GSC (3)'!_Ref444072871</vt:lpstr>
      <vt:lpstr>'GSC (4)'!_Ref444072871</vt:lpstr>
      <vt:lpstr>'GSC (5)'!_Ref444072871</vt:lpstr>
      <vt:lpstr>'GSC (6)'!_Ref444072871</vt:lpstr>
      <vt:lpstr>'GSC 1'!_Ref444072871</vt:lpstr>
      <vt:lpstr>'GSC (2)'!_Ref444073347</vt:lpstr>
      <vt:lpstr>'GSC (3)'!_Ref444073347</vt:lpstr>
      <vt:lpstr>'GSC (4)'!_Ref444073347</vt:lpstr>
      <vt:lpstr>'GSC (5)'!_Ref444073347</vt:lpstr>
      <vt:lpstr>'GSC (6)'!_Ref444073347</vt:lpstr>
      <vt:lpstr>'GSC 1'!_Ref444073347</vt:lpstr>
      <vt:lpstr>'GSC (2)'!_Ref444073536</vt:lpstr>
      <vt:lpstr>'GSC (3)'!_Ref444073536</vt:lpstr>
      <vt:lpstr>'GSC (4)'!_Ref444073536</vt:lpstr>
      <vt:lpstr>'GSC (5)'!_Ref444073536</vt:lpstr>
      <vt:lpstr>'GSC (6)'!_Ref444073536</vt:lpstr>
      <vt:lpstr>'GSC 1'!_Ref444073536</vt:lpstr>
      <vt:lpstr>'GSC (2)'!_Toc493248405</vt:lpstr>
      <vt:lpstr>'GSC (3)'!_Toc493248405</vt:lpstr>
      <vt:lpstr>'GSC (4)'!_Toc493248405</vt:lpstr>
      <vt:lpstr>'GSC (5)'!_Toc493248405</vt:lpstr>
      <vt:lpstr>'GSC (6)'!_Toc493248405</vt:lpstr>
      <vt:lpstr>'GSC 1'!_Toc493248405</vt:lpstr>
      <vt:lpstr>'GSC (2)'!_Toc493248406</vt:lpstr>
      <vt:lpstr>'GSC (3)'!_Toc493248406</vt:lpstr>
      <vt:lpstr>'GSC (4)'!_Toc493248406</vt:lpstr>
      <vt:lpstr>'GSC (5)'!_Toc493248406</vt:lpstr>
      <vt:lpstr>'GSC (6)'!_Toc493248406</vt:lpstr>
      <vt:lpstr>'GSC 1'!_Toc493248406</vt:lpstr>
      <vt:lpstr>'GSC (2)'!_Toc493248407</vt:lpstr>
      <vt:lpstr>'GSC (3)'!_Toc493248407</vt:lpstr>
      <vt:lpstr>'GSC (4)'!_Toc493248407</vt:lpstr>
      <vt:lpstr>'GSC (5)'!_Toc493248407</vt:lpstr>
      <vt:lpstr>'GSC (6)'!_Toc493248407</vt:lpstr>
      <vt:lpstr>'GSC 1'!_Toc493248407</vt:lpstr>
      <vt:lpstr>'GSC (2)'!_Toc493248408</vt:lpstr>
      <vt:lpstr>'GSC (3)'!_Toc493248408</vt:lpstr>
      <vt:lpstr>'GSC (4)'!_Toc493248408</vt:lpstr>
      <vt:lpstr>'GSC (5)'!_Toc493248408</vt:lpstr>
      <vt:lpstr>'GSC (6)'!_Toc493248408</vt:lpstr>
      <vt:lpstr>'GSC 1'!_Toc493248408</vt:lpstr>
      <vt:lpstr>'GSC (2)'!_Toc493248409</vt:lpstr>
      <vt:lpstr>'GSC (3)'!_Toc493248409</vt:lpstr>
      <vt:lpstr>'GSC (4)'!_Toc493248409</vt:lpstr>
      <vt:lpstr>'GSC (5)'!_Toc493248409</vt:lpstr>
      <vt:lpstr>'GSC (6)'!_Toc493248409</vt:lpstr>
      <vt:lpstr>'GSC 1'!_Toc493248409</vt:lpstr>
      <vt:lpstr>'GSC (2)'!_Toc493248410</vt:lpstr>
      <vt:lpstr>'GSC (3)'!_Toc493248410</vt:lpstr>
      <vt:lpstr>'GSC (4)'!_Toc493248410</vt:lpstr>
      <vt:lpstr>'GSC (5)'!_Toc493248410</vt:lpstr>
      <vt:lpstr>'GSC (6)'!_Toc493248410</vt:lpstr>
      <vt:lpstr>'GSC 1'!_Toc493248410</vt:lpstr>
      <vt:lpstr>'GSC (2)'!_Toc493248411</vt:lpstr>
      <vt:lpstr>'GSC (3)'!_Toc493248411</vt:lpstr>
      <vt:lpstr>'GSC (4)'!_Toc493248411</vt:lpstr>
      <vt:lpstr>'GSC (5)'!_Toc493248411</vt:lpstr>
      <vt:lpstr>'GSC (6)'!_Toc493248411</vt:lpstr>
      <vt:lpstr>'GSC 1'!_Toc493248411</vt:lpstr>
      <vt:lpstr>'GSC (2)'!_Toc493248412</vt:lpstr>
      <vt:lpstr>'GSC (3)'!_Toc493248412</vt:lpstr>
      <vt:lpstr>'GSC (4)'!_Toc493248412</vt:lpstr>
      <vt:lpstr>'GSC (5)'!_Toc493248412</vt:lpstr>
      <vt:lpstr>'GSC (6)'!_Toc493248412</vt:lpstr>
      <vt:lpstr>'GSC 1'!_Toc493248412</vt:lpstr>
      <vt:lpstr>'GSC (2)'!_Toc493248413</vt:lpstr>
      <vt:lpstr>'GSC (3)'!_Toc493248413</vt:lpstr>
      <vt:lpstr>'GSC (4)'!_Toc493248413</vt:lpstr>
      <vt:lpstr>'GSC (5)'!_Toc493248413</vt:lpstr>
      <vt:lpstr>'GSC (6)'!_Toc493248413</vt:lpstr>
      <vt:lpstr>'GSC 1'!_Toc493248413</vt:lpstr>
      <vt:lpstr>'GSC (2)'!_Toc493248414</vt:lpstr>
      <vt:lpstr>'GSC (3)'!_Toc493248414</vt:lpstr>
      <vt:lpstr>'GSC (4)'!_Toc493248414</vt:lpstr>
      <vt:lpstr>'GSC (5)'!_Toc493248414</vt:lpstr>
      <vt:lpstr>'GSC (6)'!_Toc493248414</vt:lpstr>
      <vt:lpstr>'GSC 1'!_Toc493248414</vt:lpstr>
      <vt:lpstr>'GSC (2)'!_Toc493248415</vt:lpstr>
      <vt:lpstr>'GSC (3)'!_Toc493248415</vt:lpstr>
      <vt:lpstr>'GSC (4)'!_Toc493248415</vt:lpstr>
      <vt:lpstr>'GSC (5)'!_Toc493248415</vt:lpstr>
      <vt:lpstr>'GSC (6)'!_Toc493248415</vt:lpstr>
      <vt:lpstr>'GSC 1'!_Toc493248415</vt:lpstr>
      <vt:lpstr>'GSC (2)'!_Toc493248416</vt:lpstr>
      <vt:lpstr>'GSC (3)'!_Toc493248416</vt:lpstr>
      <vt:lpstr>'GSC (4)'!_Toc493248416</vt:lpstr>
      <vt:lpstr>'GSC (5)'!_Toc493248416</vt:lpstr>
      <vt:lpstr>'GSC (6)'!_Toc493248416</vt:lpstr>
      <vt:lpstr>'GSC 1'!_Toc493248416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Asamany, Ebenezer A</cp:lastModifiedBy>
  <cp:lastPrinted>2018-01-17T18:26:49Z</cp:lastPrinted>
  <dcterms:created xsi:type="dcterms:W3CDTF">2017-09-27T13:13:25Z</dcterms:created>
  <dcterms:modified xsi:type="dcterms:W3CDTF">2020-11-13T14:09:19Z</dcterms:modified>
</cp:coreProperties>
</file>