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avidad\Desktop\webpage update\"/>
    </mc:Choice>
  </mc:AlternateContent>
  <xr:revisionPtr revIDLastSave="0" documentId="13_ncr:1_{48D5FAB1-A236-4E2F-B66D-1CB633396FE7}" xr6:coauthVersionLast="47" xr6:coauthVersionMax="47" xr10:uidLastSave="{00000000-0000-0000-0000-000000000000}"/>
  <bookViews>
    <workbookView xWindow="-120" yWindow="-120" windowWidth="29040" windowHeight="17640" tabRatio="910" xr2:uid="{00000000-000D-0000-FFFF-FFFF00000000}"/>
  </bookViews>
  <sheets>
    <sheet name="Introduction" sheetId="22" r:id="rId1"/>
    <sheet name="Table of contents" sheetId="66" r:id="rId2"/>
    <sheet name="A - Gen. Reporter Info" sheetId="1" r:id="rId3"/>
    <sheet name="B - GHG Summary " sheetId="60" r:id="rId4"/>
    <sheet name="C - SC unit 1" sheetId="4" r:id="rId5"/>
    <sheet name="D - SC unit 2" sheetId="54" r:id="rId6"/>
    <sheet name="E - SC unit 3" sheetId="55" r:id="rId7"/>
    <sheet name="F - SC unit 4" sheetId="56" r:id="rId8"/>
    <sheet name="G - SC unit 5" sheetId="57" r:id="rId9"/>
    <sheet name="H - SC unit 6" sheetId="58" r:id="rId10"/>
    <sheet name="I - On-site Transportation" sheetId="8" r:id="rId11"/>
    <sheet name="J - Cement Production" sheetId="43" r:id="rId12"/>
    <sheet name="K - Pulp and Paper" sheetId="6" r:id="rId13"/>
    <sheet name="L - Vented Coal Mine Methane " sheetId="18" r:id="rId14"/>
    <sheet name="M - Industrial Product Use" sheetId="5" r:id="rId15"/>
    <sheet name="N - Additional Information" sheetId="67" r:id="rId16"/>
    <sheet name="Reference" sheetId="17" state="hidden" r:id="rId17"/>
  </sheets>
  <definedNames>
    <definedName name="_Hlk501461469" localSheetId="4">'C - SC unit 1'!$C$408</definedName>
    <definedName name="_Hlk501461469" localSheetId="5">'D - SC unit 2'!$C$411</definedName>
    <definedName name="_Hlk501461469" localSheetId="6">'E - SC unit 3'!$C$411</definedName>
    <definedName name="_Hlk501461469" localSheetId="7">'F - SC unit 4'!$C$411</definedName>
    <definedName name="_Hlk501461469" localSheetId="8">'G - SC unit 5'!$C$411</definedName>
    <definedName name="_Hlk501461469" localSheetId="9">'H - SC unit 6'!$C$411</definedName>
    <definedName name="_Hlk502147869" localSheetId="4">'C - SC unit 1'!$C$377</definedName>
    <definedName name="_Hlk502147869" localSheetId="5">'D - SC unit 2'!$C$380</definedName>
    <definedName name="_Hlk502147869" localSheetId="6">'E - SC unit 3'!$C$380</definedName>
    <definedName name="_Hlk502147869" localSheetId="7">'F - SC unit 4'!$C$380</definedName>
    <definedName name="_Hlk502147869" localSheetId="8">'G - SC unit 5'!$C$380</definedName>
    <definedName name="_Hlk502147869" localSheetId="9">'H - SC unit 6'!$C$380</definedName>
    <definedName name="_Ref444015096" localSheetId="4">'C - SC unit 1'!#REF!</definedName>
    <definedName name="_Ref444015096" localSheetId="5">'D - SC unit 2'!#REF!</definedName>
    <definedName name="_Ref444015096" localSheetId="6">'E - SC unit 3'!#REF!</definedName>
    <definedName name="_Ref444015096" localSheetId="7">'F - SC unit 4'!#REF!</definedName>
    <definedName name="_Ref444015096" localSheetId="8">'G - SC unit 5'!#REF!</definedName>
    <definedName name="_Ref444015096" localSheetId="9">'H - SC unit 6'!#REF!</definedName>
    <definedName name="_Ref444068559" localSheetId="4">'C - SC unit 1'!#REF!</definedName>
    <definedName name="_Ref444068559" localSheetId="5">'D - SC unit 2'!#REF!</definedName>
    <definedName name="_Ref444068559" localSheetId="6">'E - SC unit 3'!#REF!</definedName>
    <definedName name="_Ref444068559" localSheetId="7">'F - SC unit 4'!#REF!</definedName>
    <definedName name="_Ref444068559" localSheetId="8">'G - SC unit 5'!#REF!</definedName>
    <definedName name="_Ref444068559" localSheetId="9">'H - SC unit 6'!#REF!</definedName>
    <definedName name="_Ref444068640" localSheetId="4">'C - SC unit 1'!#REF!</definedName>
    <definedName name="_Ref444068640" localSheetId="5">'D - SC unit 2'!#REF!</definedName>
    <definedName name="_Ref444068640" localSheetId="6">'E - SC unit 3'!#REF!</definedName>
    <definedName name="_Ref444068640" localSheetId="7">'F - SC unit 4'!#REF!</definedName>
    <definedName name="_Ref444068640" localSheetId="8">'G - SC unit 5'!#REF!</definedName>
    <definedName name="_Ref444068640" localSheetId="9">'H - SC unit 6'!#REF!</definedName>
    <definedName name="_Ref444068686" localSheetId="4">'C - SC unit 1'!#REF!</definedName>
    <definedName name="_Ref444068686" localSheetId="5">'D - SC unit 2'!#REF!</definedName>
    <definedName name="_Ref444068686" localSheetId="6">'E - SC unit 3'!#REF!</definedName>
    <definedName name="_Ref444068686" localSheetId="7">'F - SC unit 4'!#REF!</definedName>
    <definedName name="_Ref444068686" localSheetId="8">'G - SC unit 5'!#REF!</definedName>
    <definedName name="_Ref444068686" localSheetId="9">'H - SC unit 6'!#REF!</definedName>
    <definedName name="_Ref444068819" localSheetId="4">'C - SC unit 1'!#REF!</definedName>
    <definedName name="_Ref444068819" localSheetId="5">'D - SC unit 2'!#REF!</definedName>
    <definedName name="_Ref444068819" localSheetId="6">'E - SC unit 3'!#REF!</definedName>
    <definedName name="_Ref444068819" localSheetId="7">'F - SC unit 4'!#REF!</definedName>
    <definedName name="_Ref444068819" localSheetId="8">'G - SC unit 5'!#REF!</definedName>
    <definedName name="_Ref444068819" localSheetId="9">'H - SC unit 6'!#REF!</definedName>
    <definedName name="_Ref444068947" localSheetId="4">'C - SC unit 1'!$C$71</definedName>
    <definedName name="_Ref444068947" localSheetId="5">'D - SC unit 2'!$C$75</definedName>
    <definedName name="_Ref444068947" localSheetId="6">'E - SC unit 3'!$C$75</definedName>
    <definedName name="_Ref444068947" localSheetId="7">'F - SC unit 4'!$C$75</definedName>
    <definedName name="_Ref444068947" localSheetId="8">'G - SC unit 5'!$C$75</definedName>
    <definedName name="_Ref444068947" localSheetId="9">'H - SC unit 6'!$C$75</definedName>
    <definedName name="_Ref444070724" localSheetId="4">'C - SC unit 1'!#REF!</definedName>
    <definedName name="_Ref444070724" localSheetId="5">'D - SC unit 2'!#REF!</definedName>
    <definedName name="_Ref444070724" localSheetId="6">'E - SC unit 3'!#REF!</definedName>
    <definedName name="_Ref444070724" localSheetId="7">'F - SC unit 4'!#REF!</definedName>
    <definedName name="_Ref444070724" localSheetId="8">'G - SC unit 5'!#REF!</definedName>
    <definedName name="_Ref444070724" localSheetId="9">'H - SC unit 6'!#REF!</definedName>
    <definedName name="_Ref444070825" localSheetId="4">'C - SC unit 1'!$C$189</definedName>
    <definedName name="_Ref444070825" localSheetId="5">'D - SC unit 2'!$C$192</definedName>
    <definedName name="_Ref444070825" localSheetId="6">'E - SC unit 3'!$C$192</definedName>
    <definedName name="_Ref444070825" localSheetId="7">'F - SC unit 4'!$C$192</definedName>
    <definedName name="_Ref444070825" localSheetId="8">'G - SC unit 5'!$C$192</definedName>
    <definedName name="_Ref444070825" localSheetId="9">'H - SC unit 6'!$C$192</definedName>
    <definedName name="_Ref444070952" localSheetId="4">'C - SC unit 1'!$C$209</definedName>
    <definedName name="_Ref444070952" localSheetId="5">'D - SC unit 2'!$C$212</definedName>
    <definedName name="_Ref444070952" localSheetId="6">'E - SC unit 3'!$C$212</definedName>
    <definedName name="_Ref444070952" localSheetId="7">'F - SC unit 4'!$C$212</definedName>
    <definedName name="_Ref444070952" localSheetId="8">'G - SC unit 5'!$C$212</definedName>
    <definedName name="_Ref444070952" localSheetId="9">'H - SC unit 6'!$C$212</definedName>
    <definedName name="_Ref444071041" localSheetId="4">'C - SC unit 1'!$C$215</definedName>
    <definedName name="_Ref444071041" localSheetId="5">'D - SC unit 2'!$C$218</definedName>
    <definedName name="_Ref444071041" localSheetId="6">'E - SC unit 3'!$C$218</definedName>
    <definedName name="_Ref444071041" localSheetId="7">'F - SC unit 4'!$C$218</definedName>
    <definedName name="_Ref444071041" localSheetId="8">'G - SC unit 5'!$C$218</definedName>
    <definedName name="_Ref444071041" localSheetId="9">'H - SC unit 6'!$C$218</definedName>
    <definedName name="_Ref444071754" localSheetId="4">'C - SC unit 1'!$C$235</definedName>
    <definedName name="_Ref444071754" localSheetId="5">'D - SC unit 2'!$C$238</definedName>
    <definedName name="_Ref444071754" localSheetId="6">'E - SC unit 3'!$C$238</definedName>
    <definedName name="_Ref444071754" localSheetId="7">'F - SC unit 4'!$C$238</definedName>
    <definedName name="_Ref444071754" localSheetId="8">'G - SC unit 5'!$C$238</definedName>
    <definedName name="_Ref444071754" localSheetId="9">'H - SC unit 6'!$C$238</definedName>
    <definedName name="_Ref444071879" localSheetId="4">'C - SC unit 1'!$C$250</definedName>
    <definedName name="_Ref444071879" localSheetId="5">'D - SC unit 2'!$C$253</definedName>
    <definedName name="_Ref444071879" localSheetId="6">'E - SC unit 3'!$C$253</definedName>
    <definedName name="_Ref444071879" localSheetId="7">'F - SC unit 4'!$C$253</definedName>
    <definedName name="_Ref444071879" localSheetId="8">'G - SC unit 5'!$C$253</definedName>
    <definedName name="_Ref444071879" localSheetId="9">'H - SC unit 6'!$C$253</definedName>
    <definedName name="_Ref444072871" localSheetId="4">'C - SC unit 1'!$C$303</definedName>
    <definedName name="_Ref444072871" localSheetId="5">'D - SC unit 2'!$C$306</definedName>
    <definedName name="_Ref444072871" localSheetId="6">'E - SC unit 3'!$C$306</definedName>
    <definedName name="_Ref444072871" localSheetId="7">'F - SC unit 4'!$C$306</definedName>
    <definedName name="_Ref444072871" localSheetId="8">'G - SC unit 5'!$C$306</definedName>
    <definedName name="_Ref444072871" localSheetId="9">'H - SC unit 6'!$C$306</definedName>
    <definedName name="_Ref444073347" localSheetId="4">'C - SC unit 1'!$C$353</definedName>
    <definedName name="_Ref444073347" localSheetId="5">'D - SC unit 2'!$C$356</definedName>
    <definedName name="_Ref444073347" localSheetId="6">'E - SC unit 3'!$C$356</definedName>
    <definedName name="_Ref444073347" localSheetId="7">'F - SC unit 4'!$C$356</definedName>
    <definedName name="_Ref444073347" localSheetId="8">'G - SC unit 5'!$C$356</definedName>
    <definedName name="_Ref444073347" localSheetId="9">'H - SC unit 6'!$C$356</definedName>
    <definedName name="_Ref444073536" localSheetId="4">'C - SC unit 1'!$C$375</definedName>
    <definedName name="_Ref444073536" localSheetId="5">'D - SC unit 2'!$C$378</definedName>
    <definedName name="_Ref444073536" localSheetId="6">'E - SC unit 3'!$C$378</definedName>
    <definedName name="_Ref444073536" localSheetId="7">'F - SC unit 4'!$C$378</definedName>
    <definedName name="_Ref444073536" localSheetId="8">'G - SC unit 5'!$C$378</definedName>
    <definedName name="_Ref444073536" localSheetId="9">'H - SC unit 6'!$C$378</definedName>
    <definedName name="_Ref445719052" localSheetId="4">'C - SC unit 1'!#REF!</definedName>
    <definedName name="_Ref445719052" localSheetId="5">'D - SC unit 2'!#REF!</definedName>
    <definedName name="_Ref445719052" localSheetId="6">'E - SC unit 3'!#REF!</definedName>
    <definedName name="_Ref445719052" localSheetId="7">'F - SC unit 4'!#REF!</definedName>
    <definedName name="_Ref445719052" localSheetId="8">'G - SC unit 5'!#REF!</definedName>
    <definedName name="_Ref445719052" localSheetId="9">'H - SC unit 6'!#REF!</definedName>
    <definedName name="_Ref492033640" localSheetId="4">'C - SC unit 1'!#REF!</definedName>
    <definedName name="_Ref492033640" localSheetId="5">'D - SC unit 2'!#REF!</definedName>
    <definedName name="_Ref492033640" localSheetId="6">'E - SC unit 3'!#REF!</definedName>
    <definedName name="_Ref492033640" localSheetId="7">'F - SC unit 4'!#REF!</definedName>
    <definedName name="_Ref492033640" localSheetId="8">'G - SC unit 5'!#REF!</definedName>
    <definedName name="_Ref492033640" localSheetId="9">'H - SC unit 6'!#REF!</definedName>
    <definedName name="_Ref493161586" localSheetId="4">'C - SC unit 1'!#REF!</definedName>
    <definedName name="_Ref493161586" localSheetId="5">'D - SC unit 2'!#REF!</definedName>
    <definedName name="_Ref493161586" localSheetId="6">'E - SC unit 3'!#REF!</definedName>
    <definedName name="_Ref493161586" localSheetId="7">'F - SC unit 4'!#REF!</definedName>
    <definedName name="_Ref493161586" localSheetId="8">'G - SC unit 5'!#REF!</definedName>
    <definedName name="_Ref493161586" localSheetId="9">'H - SC unit 6'!#REF!</definedName>
    <definedName name="_Toc493248398" localSheetId="4">'C - SC unit 1'!#REF!</definedName>
    <definedName name="_Toc493248398" localSheetId="5">'D - SC unit 2'!#REF!</definedName>
    <definedName name="_Toc493248398" localSheetId="6">'E - SC unit 3'!#REF!</definedName>
    <definedName name="_Toc493248398" localSheetId="7">'F - SC unit 4'!#REF!</definedName>
    <definedName name="_Toc493248398" localSheetId="8">'G - SC unit 5'!#REF!</definedName>
    <definedName name="_Toc493248398" localSheetId="9">'H - SC unit 6'!#REF!</definedName>
    <definedName name="_Toc493248399" localSheetId="4">'C - SC unit 1'!#REF!</definedName>
    <definedName name="_Toc493248399" localSheetId="5">'D - SC unit 2'!#REF!</definedName>
    <definedName name="_Toc493248399" localSheetId="6">'E - SC unit 3'!#REF!</definedName>
    <definedName name="_Toc493248399" localSheetId="7">'F - SC unit 4'!#REF!</definedName>
    <definedName name="_Toc493248399" localSheetId="8">'G - SC unit 5'!#REF!</definedName>
    <definedName name="_Toc493248399" localSheetId="9">'H - SC unit 6'!#REF!</definedName>
    <definedName name="_Toc493248400" localSheetId="4">'C - SC unit 1'!#REF!</definedName>
    <definedName name="_Toc493248400" localSheetId="5">'D - SC unit 2'!#REF!</definedName>
    <definedName name="_Toc493248400" localSheetId="6">'E - SC unit 3'!#REF!</definedName>
    <definedName name="_Toc493248400" localSheetId="7">'F - SC unit 4'!#REF!</definedName>
    <definedName name="_Toc493248400" localSheetId="8">'G - SC unit 5'!#REF!</definedName>
    <definedName name="_Toc493248400" localSheetId="9">'H - SC unit 6'!#REF!</definedName>
    <definedName name="_Toc493248402" localSheetId="4">'C - SC unit 1'!#REF!</definedName>
    <definedName name="_Toc493248402" localSheetId="5">'D - SC unit 2'!#REF!</definedName>
    <definedName name="_Toc493248402" localSheetId="6">'E - SC unit 3'!#REF!</definedName>
    <definedName name="_Toc493248402" localSheetId="7">'F - SC unit 4'!#REF!</definedName>
    <definedName name="_Toc493248402" localSheetId="8">'G - SC unit 5'!#REF!</definedName>
    <definedName name="_Toc493248402" localSheetId="9">'H - SC unit 6'!#REF!</definedName>
    <definedName name="_Toc493248403" localSheetId="4">'C - SC unit 1'!#REF!</definedName>
    <definedName name="_Toc493248403" localSheetId="5">'D - SC unit 2'!#REF!</definedName>
    <definedName name="_Toc493248403" localSheetId="6">'E - SC unit 3'!#REF!</definedName>
    <definedName name="_Toc493248403" localSheetId="7">'F - SC unit 4'!#REF!</definedName>
    <definedName name="_Toc493248403" localSheetId="8">'G - SC unit 5'!#REF!</definedName>
    <definedName name="_Toc493248403" localSheetId="9">'H - SC unit 6'!#REF!</definedName>
    <definedName name="_Toc493248404" localSheetId="4">'C - SC unit 1'!#REF!</definedName>
    <definedName name="_Toc493248404" localSheetId="5">'D - SC unit 2'!#REF!</definedName>
    <definedName name="_Toc493248404" localSheetId="6">'E - SC unit 3'!#REF!</definedName>
    <definedName name="_Toc493248404" localSheetId="7">'F - SC unit 4'!#REF!</definedName>
    <definedName name="_Toc493248404" localSheetId="8">'G - SC unit 5'!#REF!</definedName>
    <definedName name="_Toc493248404" localSheetId="9">'H - SC unit 6'!#REF!</definedName>
    <definedName name="_Toc493248405" localSheetId="4">'C - SC unit 1'!$C$203</definedName>
    <definedName name="_Toc493248405" localSheetId="5">'D - SC unit 2'!$C$206</definedName>
    <definedName name="_Toc493248405" localSheetId="6">'E - SC unit 3'!$C$206</definedName>
    <definedName name="_Toc493248405" localSheetId="7">'F - SC unit 4'!$C$206</definedName>
    <definedName name="_Toc493248405" localSheetId="8">'G - SC unit 5'!$C$206</definedName>
    <definedName name="_Toc493248405" localSheetId="9">'H - SC unit 6'!$C$206</definedName>
    <definedName name="_Toc493248406" localSheetId="4">'C - SC unit 1'!$C$231</definedName>
    <definedName name="_Toc493248406" localSheetId="5">'D - SC unit 2'!$C$234</definedName>
    <definedName name="_Toc493248406" localSheetId="6">'E - SC unit 3'!$C$234</definedName>
    <definedName name="_Toc493248406" localSheetId="7">'F - SC unit 4'!$C$234</definedName>
    <definedName name="_Toc493248406" localSheetId="8">'G - SC unit 5'!$C$234</definedName>
    <definedName name="_Toc493248406" localSheetId="9">'H - SC unit 6'!$C$234</definedName>
    <definedName name="_Toc493248407" localSheetId="4">'C - SC unit 1'!$C$246</definedName>
    <definedName name="_Toc493248407" localSheetId="5">'D - SC unit 2'!$C$249</definedName>
    <definedName name="_Toc493248407" localSheetId="6">'E - SC unit 3'!$C$249</definedName>
    <definedName name="_Toc493248407" localSheetId="7">'F - SC unit 4'!$C$249</definedName>
    <definedName name="_Toc493248407" localSheetId="8">'G - SC unit 5'!$C$249</definedName>
    <definedName name="_Toc493248407" localSheetId="9">'H - SC unit 6'!$C$249</definedName>
    <definedName name="_Toc493248408" localSheetId="4">'C - SC unit 1'!$C$264</definedName>
    <definedName name="_Toc493248408" localSheetId="5">'D - SC unit 2'!$C$267</definedName>
    <definedName name="_Toc493248408" localSheetId="6">'E - SC unit 3'!$C$267</definedName>
    <definedName name="_Toc493248408" localSheetId="7">'F - SC unit 4'!$C$267</definedName>
    <definedName name="_Toc493248408" localSheetId="8">'G - SC unit 5'!$C$267</definedName>
    <definedName name="_Toc493248408" localSheetId="9">'H - SC unit 6'!$C$267</definedName>
    <definedName name="_Toc493248409" localSheetId="4">'C - SC unit 1'!$C$273</definedName>
    <definedName name="_Toc493248409" localSheetId="5">'D - SC unit 2'!$C$276</definedName>
    <definedName name="_Toc493248409" localSheetId="6">'E - SC unit 3'!$C$276</definedName>
    <definedName name="_Toc493248409" localSheetId="7">'F - SC unit 4'!$C$276</definedName>
    <definedName name="_Toc493248409" localSheetId="8">'G - SC unit 5'!$C$276</definedName>
    <definedName name="_Toc493248409" localSheetId="9">'H - SC unit 6'!$C$276</definedName>
    <definedName name="_Toc493248410" localSheetId="4">'C - SC unit 1'!$C$277</definedName>
    <definedName name="_Toc493248410" localSheetId="5">'D - SC unit 2'!$C$280</definedName>
    <definedName name="_Toc493248410" localSheetId="6">'E - SC unit 3'!$C$280</definedName>
    <definedName name="_Toc493248410" localSheetId="7">'F - SC unit 4'!$C$280</definedName>
    <definedName name="_Toc493248410" localSheetId="8">'G - SC unit 5'!$C$280</definedName>
    <definedName name="_Toc493248410" localSheetId="9">'H - SC unit 6'!$C$280</definedName>
    <definedName name="_Toc493248411" localSheetId="4">'C - SC unit 1'!$C$279</definedName>
    <definedName name="_Toc493248411" localSheetId="5">'D - SC unit 2'!$C$282</definedName>
    <definedName name="_Toc493248411" localSheetId="6">'E - SC unit 3'!$C$282</definedName>
    <definedName name="_Toc493248411" localSheetId="7">'F - SC unit 4'!$C$282</definedName>
    <definedName name="_Toc493248411" localSheetId="8">'G - SC unit 5'!$C$282</definedName>
    <definedName name="_Toc493248411" localSheetId="9">'H - SC unit 6'!$C$282</definedName>
    <definedName name="_Toc493248412" localSheetId="4">'C - SC unit 1'!$C$299</definedName>
    <definedName name="_Toc493248412" localSheetId="5">'D - SC unit 2'!$C$302</definedName>
    <definedName name="_Toc493248412" localSheetId="6">'E - SC unit 3'!$C$302</definedName>
    <definedName name="_Toc493248412" localSheetId="7">'F - SC unit 4'!$C$302</definedName>
    <definedName name="_Toc493248412" localSheetId="8">'G - SC unit 5'!$C$302</definedName>
    <definedName name="_Toc493248412" localSheetId="9">'H - SC unit 6'!$C$302</definedName>
    <definedName name="_Toc493248413" localSheetId="4">'C - SC unit 1'!$C$330</definedName>
    <definedName name="_Toc493248413" localSheetId="5">'D - SC unit 2'!$C$333</definedName>
    <definedName name="_Toc493248413" localSheetId="6">'E - SC unit 3'!$C$333</definedName>
    <definedName name="_Toc493248413" localSheetId="7">'F - SC unit 4'!$C$333</definedName>
    <definedName name="_Toc493248413" localSheetId="8">'G - SC unit 5'!$C$333</definedName>
    <definedName name="_Toc493248413" localSheetId="9">'H - SC unit 6'!$C$333</definedName>
    <definedName name="_Toc493248414" localSheetId="4">'C - SC unit 1'!$C$366</definedName>
    <definedName name="_Toc493248414" localSheetId="5">'D - SC unit 2'!$C$369</definedName>
    <definedName name="_Toc493248414" localSheetId="6">'E - SC unit 3'!$C$369</definedName>
    <definedName name="_Toc493248414" localSheetId="7">'F - SC unit 4'!$C$369</definedName>
    <definedName name="_Toc493248414" localSheetId="8">'G - SC unit 5'!$C$369</definedName>
    <definedName name="_Toc493248414" localSheetId="9">'H - SC unit 6'!$C$369</definedName>
    <definedName name="_Toc493248415" localSheetId="4">'C - SC unit 1'!$C$386</definedName>
    <definedName name="_Toc493248415" localSheetId="5">'D - SC unit 2'!$C$389</definedName>
    <definedName name="_Toc493248415" localSheetId="6">'E - SC unit 3'!$C$389</definedName>
    <definedName name="_Toc493248415" localSheetId="7">'F - SC unit 4'!$C$389</definedName>
    <definedName name="_Toc493248415" localSheetId="8">'G - SC unit 5'!$C$389</definedName>
    <definedName name="_Toc493248415" localSheetId="9">'H - SC unit 6'!$C$389</definedName>
    <definedName name="_Toc493248416" localSheetId="4">'C - SC unit 1'!$C$395</definedName>
    <definedName name="_Toc493248416" localSheetId="5">'D - SC unit 2'!$C$398</definedName>
    <definedName name="_Toc493248416" localSheetId="6">'E - SC unit 3'!$C$398</definedName>
    <definedName name="_Toc493248416" localSheetId="7">'F - SC unit 4'!$C$398</definedName>
    <definedName name="_Toc493248416" localSheetId="8">'G - SC unit 5'!$C$398</definedName>
    <definedName name="_Toc493248416" localSheetId="9">'H - SC unit 6'!$C$398</definedName>
    <definedName name="Final_Query_Table_18">#REF!</definedName>
    <definedName name="means" localSheetId="1">#REF!</definedName>
    <definedName name="means">#REF!</definedName>
    <definedName name="Numbers" localSheetId="1">#REF!</definedName>
    <definedName name="Numbers">#REF!</definedName>
    <definedName name="_xlnm.Print_Area" localSheetId="2">'A - Gen. Reporter Info'!$A$1:$B$27</definedName>
    <definedName name="_xlnm.Print_Area" localSheetId="3">'B - GHG Summary '!$A$1:$G$29</definedName>
    <definedName name="_xlnm.Print_Area" localSheetId="1">'Table of contents'!$A$1:$C$32</definedName>
    <definedName name="TotalHo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0" i="4" l="1"/>
  <c r="S162" i="58"/>
  <c r="W162" i="58" s="1"/>
  <c r="R162" i="58"/>
  <c r="V162" i="58" s="1"/>
  <c r="Q162" i="58"/>
  <c r="U162" i="58" s="1"/>
  <c r="X162" i="58" s="1"/>
  <c r="S161" i="58"/>
  <c r="W161" i="58" s="1"/>
  <c r="X161" i="58" s="1"/>
  <c r="R161" i="58"/>
  <c r="V161" i="58" s="1"/>
  <c r="Q161" i="58"/>
  <c r="U161" i="58" s="1"/>
  <c r="W160" i="58"/>
  <c r="S160" i="58"/>
  <c r="R160" i="58"/>
  <c r="V160" i="58" s="1"/>
  <c r="Q160" i="58"/>
  <c r="U160" i="58" s="1"/>
  <c r="X160" i="58" s="1"/>
  <c r="X159" i="58"/>
  <c r="W159" i="58"/>
  <c r="V159" i="58"/>
  <c r="S159" i="58"/>
  <c r="R159" i="58"/>
  <c r="Q159" i="58"/>
  <c r="U159" i="58" s="1"/>
  <c r="W158" i="58"/>
  <c r="V158" i="58"/>
  <c r="U158" i="58"/>
  <c r="S158" i="58"/>
  <c r="R158" i="58"/>
  <c r="Q158" i="58"/>
  <c r="V157" i="58"/>
  <c r="U157" i="58"/>
  <c r="S157" i="58"/>
  <c r="W157" i="58" s="1"/>
  <c r="R157" i="58"/>
  <c r="Q157" i="58"/>
  <c r="U156" i="58"/>
  <c r="S156" i="58"/>
  <c r="W156" i="58" s="1"/>
  <c r="R156" i="58"/>
  <c r="V156" i="58" s="1"/>
  <c r="Q156" i="58"/>
  <c r="S155" i="58"/>
  <c r="W155" i="58" s="1"/>
  <c r="R155" i="58"/>
  <c r="V155" i="58" s="1"/>
  <c r="Q155" i="58"/>
  <c r="U155" i="58" s="1"/>
  <c r="S154" i="58"/>
  <c r="W154" i="58" s="1"/>
  <c r="R154" i="58"/>
  <c r="V154" i="58" s="1"/>
  <c r="Q154" i="58"/>
  <c r="U154" i="58" s="1"/>
  <c r="S153" i="58"/>
  <c r="W153" i="58" s="1"/>
  <c r="R153" i="58"/>
  <c r="V153" i="58" s="1"/>
  <c r="Q153" i="58"/>
  <c r="U153" i="58" s="1"/>
  <c r="X153" i="58" s="1"/>
  <c r="W152" i="58"/>
  <c r="X152" i="58" s="1"/>
  <c r="S152" i="58"/>
  <c r="R152" i="58"/>
  <c r="V152" i="58" s="1"/>
  <c r="Q152" i="58"/>
  <c r="U152" i="58" s="1"/>
  <c r="W151" i="58"/>
  <c r="V151" i="58"/>
  <c r="X151" i="58" s="1"/>
  <c r="S151" i="58"/>
  <c r="R151" i="58"/>
  <c r="Q151" i="58"/>
  <c r="U151" i="58" s="1"/>
  <c r="W150" i="58"/>
  <c r="V150" i="58"/>
  <c r="U150" i="58"/>
  <c r="X150" i="58" s="1"/>
  <c r="S150" i="58"/>
  <c r="R150" i="58"/>
  <c r="Q150" i="58"/>
  <c r="V149" i="58"/>
  <c r="U149" i="58"/>
  <c r="S149" i="58"/>
  <c r="W149" i="58" s="1"/>
  <c r="R149" i="58"/>
  <c r="Q149" i="58"/>
  <c r="U148" i="58"/>
  <c r="S148" i="58"/>
  <c r="W148" i="58" s="1"/>
  <c r="R148" i="58"/>
  <c r="V148" i="58" s="1"/>
  <c r="Q148" i="58"/>
  <c r="S147" i="58"/>
  <c r="W147" i="58" s="1"/>
  <c r="R147" i="58"/>
  <c r="V147" i="58" s="1"/>
  <c r="Q147" i="58"/>
  <c r="U147" i="58" s="1"/>
  <c r="S146" i="58"/>
  <c r="W146" i="58" s="1"/>
  <c r="R146" i="58"/>
  <c r="V146" i="58" s="1"/>
  <c r="Q146" i="58"/>
  <c r="U146" i="58" s="1"/>
  <c r="X146" i="58" s="1"/>
  <c r="S145" i="58"/>
  <c r="W145" i="58" s="1"/>
  <c r="X145" i="58" s="1"/>
  <c r="R145" i="58"/>
  <c r="V145" i="58" s="1"/>
  <c r="Q145" i="58"/>
  <c r="U145" i="58" s="1"/>
  <c r="W144" i="58"/>
  <c r="S144" i="58"/>
  <c r="R144" i="58"/>
  <c r="V144" i="58" s="1"/>
  <c r="Q144" i="58"/>
  <c r="U144" i="58" s="1"/>
  <c r="W134" i="58"/>
  <c r="V134" i="58"/>
  <c r="S134" i="58"/>
  <c r="R134" i="58"/>
  <c r="Q134" i="58"/>
  <c r="T134" i="58" s="1"/>
  <c r="W133" i="58"/>
  <c r="V133" i="58"/>
  <c r="S133" i="58"/>
  <c r="R133" i="58"/>
  <c r="Q133" i="58"/>
  <c r="T133" i="58" s="1"/>
  <c r="W132" i="58"/>
  <c r="V132" i="58"/>
  <c r="S132" i="58"/>
  <c r="R132" i="58"/>
  <c r="Q132" i="58"/>
  <c r="T132" i="58" s="1"/>
  <c r="W131" i="58"/>
  <c r="V131" i="58"/>
  <c r="S131" i="58"/>
  <c r="R131" i="58"/>
  <c r="Q131" i="58"/>
  <c r="T131" i="58" s="1"/>
  <c r="W130" i="58"/>
  <c r="V130" i="58"/>
  <c r="S130" i="58"/>
  <c r="R130" i="58"/>
  <c r="Q130" i="58"/>
  <c r="T130" i="58" s="1"/>
  <c r="W129" i="58"/>
  <c r="V129" i="58"/>
  <c r="S129" i="58"/>
  <c r="R129" i="58"/>
  <c r="Q129" i="58"/>
  <c r="T129" i="58" s="1"/>
  <c r="W128" i="58"/>
  <c r="V128" i="58"/>
  <c r="S128" i="58"/>
  <c r="R128" i="58"/>
  <c r="Q128" i="58"/>
  <c r="T128" i="58" s="1"/>
  <c r="W127" i="58"/>
  <c r="V127" i="58"/>
  <c r="S127" i="58"/>
  <c r="R127" i="58"/>
  <c r="Q127" i="58"/>
  <c r="T127" i="58" s="1"/>
  <c r="W126" i="58"/>
  <c r="V126" i="58"/>
  <c r="S126" i="58"/>
  <c r="R126" i="58"/>
  <c r="Q126" i="58"/>
  <c r="T126" i="58" s="1"/>
  <c r="W125" i="58"/>
  <c r="V125" i="58"/>
  <c r="S125" i="58"/>
  <c r="R125" i="58"/>
  <c r="Q125" i="58"/>
  <c r="T125" i="58" s="1"/>
  <c r="W124" i="58"/>
  <c r="V124" i="58"/>
  <c r="S124" i="58"/>
  <c r="R124" i="58"/>
  <c r="Q124" i="58"/>
  <c r="T124" i="58" s="1"/>
  <c r="W123" i="58"/>
  <c r="V123" i="58"/>
  <c r="S123" i="58"/>
  <c r="R123" i="58"/>
  <c r="Q123" i="58"/>
  <c r="W122" i="58"/>
  <c r="V122" i="58"/>
  <c r="S122" i="58"/>
  <c r="R122" i="58"/>
  <c r="Q122" i="58"/>
  <c r="W121" i="58"/>
  <c r="V121" i="58"/>
  <c r="S121" i="58"/>
  <c r="R121" i="58"/>
  <c r="Q121" i="58"/>
  <c r="W120" i="58"/>
  <c r="V120" i="58"/>
  <c r="S120" i="58"/>
  <c r="R120" i="58"/>
  <c r="Q120" i="58"/>
  <c r="W119" i="58"/>
  <c r="V119" i="58"/>
  <c r="S119" i="58"/>
  <c r="R119" i="58"/>
  <c r="Q119" i="58"/>
  <c r="W118" i="58"/>
  <c r="V118" i="58"/>
  <c r="S118" i="58"/>
  <c r="R118" i="58"/>
  <c r="Q118" i="58"/>
  <c r="W117" i="58"/>
  <c r="V117" i="58"/>
  <c r="S117" i="58"/>
  <c r="R117" i="58"/>
  <c r="Q117" i="58"/>
  <c r="W116" i="58"/>
  <c r="V116" i="58"/>
  <c r="S116" i="58"/>
  <c r="R116" i="58"/>
  <c r="Q116" i="58"/>
  <c r="W115" i="58"/>
  <c r="V115" i="58"/>
  <c r="S115" i="58"/>
  <c r="R115" i="58"/>
  <c r="Q115" i="58"/>
  <c r="W114" i="58"/>
  <c r="W135" i="58" s="1"/>
  <c r="V114" i="58"/>
  <c r="V135" i="58" s="1"/>
  <c r="S114" i="58"/>
  <c r="S135" i="58" s="1"/>
  <c r="R114" i="58"/>
  <c r="R135" i="58" s="1"/>
  <c r="Q114" i="58"/>
  <c r="W108" i="58"/>
  <c r="V108" i="58"/>
  <c r="S108" i="58"/>
  <c r="R108" i="58"/>
  <c r="Q108" i="58"/>
  <c r="W107" i="58"/>
  <c r="V107" i="58"/>
  <c r="S107" i="58"/>
  <c r="R107" i="58"/>
  <c r="Q107" i="58"/>
  <c r="W106" i="58"/>
  <c r="V106" i="58"/>
  <c r="S106" i="58"/>
  <c r="R106" i="58"/>
  <c r="Q106" i="58"/>
  <c r="W105" i="58"/>
  <c r="V105" i="58"/>
  <c r="S105" i="58"/>
  <c r="R105" i="58"/>
  <c r="Q105" i="58"/>
  <c r="W104" i="58"/>
  <c r="V104" i="58"/>
  <c r="S104" i="58"/>
  <c r="R104" i="58"/>
  <c r="Q104" i="58"/>
  <c r="W103" i="58"/>
  <c r="V103" i="58"/>
  <c r="S103" i="58"/>
  <c r="R103" i="58"/>
  <c r="Q103" i="58"/>
  <c r="W102" i="58"/>
  <c r="V102" i="58"/>
  <c r="S102" i="58"/>
  <c r="R102" i="58"/>
  <c r="Q102" i="58"/>
  <c r="W101" i="58"/>
  <c r="V101" i="58"/>
  <c r="S101" i="58"/>
  <c r="R101" i="58"/>
  <c r="Q101" i="58"/>
  <c r="W100" i="58"/>
  <c r="V100" i="58"/>
  <c r="S100" i="58"/>
  <c r="R100" i="58"/>
  <c r="Q100" i="58"/>
  <c r="W99" i="58"/>
  <c r="V99" i="58"/>
  <c r="S99" i="58"/>
  <c r="R99" i="58"/>
  <c r="Q99" i="58"/>
  <c r="W98" i="58"/>
  <c r="V98" i="58"/>
  <c r="S98" i="58"/>
  <c r="R98" i="58"/>
  <c r="Q98" i="58"/>
  <c r="W97" i="58"/>
  <c r="V97" i="58"/>
  <c r="S97" i="58"/>
  <c r="R97" i="58"/>
  <c r="Q97" i="58"/>
  <c r="W96" i="58"/>
  <c r="V96" i="58"/>
  <c r="S96" i="58"/>
  <c r="R96" i="58"/>
  <c r="Q96" i="58"/>
  <c r="W95" i="58"/>
  <c r="V95" i="58"/>
  <c r="S95" i="58"/>
  <c r="R95" i="58"/>
  <c r="Q95" i="58"/>
  <c r="W94" i="58"/>
  <c r="V94" i="58"/>
  <c r="S94" i="58"/>
  <c r="R94" i="58"/>
  <c r="Q94" i="58"/>
  <c r="W93" i="58"/>
  <c r="V93" i="58"/>
  <c r="S93" i="58"/>
  <c r="R93" i="58"/>
  <c r="Q93" i="58"/>
  <c r="W92" i="58"/>
  <c r="X92" i="58" s="1"/>
  <c r="V92" i="58"/>
  <c r="T92" i="58"/>
  <c r="S92" i="58"/>
  <c r="R92" i="58"/>
  <c r="Q92" i="58"/>
  <c r="U92" i="58" s="1"/>
  <c r="W91" i="58"/>
  <c r="V91" i="58"/>
  <c r="S91" i="58"/>
  <c r="R91" i="58"/>
  <c r="Q91" i="58"/>
  <c r="W90" i="58"/>
  <c r="V90" i="58"/>
  <c r="S90" i="58"/>
  <c r="R90" i="58"/>
  <c r="Q90" i="58"/>
  <c r="U90" i="58" s="1"/>
  <c r="X90" i="58" s="1"/>
  <c r="W89" i="58"/>
  <c r="W109" i="58" s="1"/>
  <c r="V89" i="58"/>
  <c r="V109" i="58" s="1"/>
  <c r="T89" i="58"/>
  <c r="S89" i="58"/>
  <c r="S109" i="58" s="1"/>
  <c r="R89" i="58"/>
  <c r="R109" i="58" s="1"/>
  <c r="Q89" i="58"/>
  <c r="U89" i="58" s="1"/>
  <c r="W83" i="58"/>
  <c r="X83" i="58" s="1"/>
  <c r="V83" i="58"/>
  <c r="T83" i="58"/>
  <c r="S83" i="58"/>
  <c r="R83" i="58"/>
  <c r="Q83" i="58"/>
  <c r="U83" i="58" s="1"/>
  <c r="W82" i="58"/>
  <c r="V82" i="58"/>
  <c r="X82" i="58" s="1"/>
  <c r="T82" i="58"/>
  <c r="S82" i="58"/>
  <c r="R82" i="58"/>
  <c r="Q82" i="58"/>
  <c r="U82" i="58" s="1"/>
  <c r="W81" i="58"/>
  <c r="V81" i="58"/>
  <c r="X81" i="58" s="1"/>
  <c r="T81" i="58"/>
  <c r="S81" i="58"/>
  <c r="R81" i="58"/>
  <c r="Q81" i="58"/>
  <c r="U81" i="58" s="1"/>
  <c r="W80" i="58"/>
  <c r="V80" i="58"/>
  <c r="S80" i="58"/>
  <c r="R80" i="58"/>
  <c r="Q80" i="58"/>
  <c r="U80" i="58" s="1"/>
  <c r="X80" i="58" s="1"/>
  <c r="W79" i="58"/>
  <c r="V79" i="58"/>
  <c r="T79" i="58"/>
  <c r="S79" i="58"/>
  <c r="R79" i="58"/>
  <c r="Q79" i="58"/>
  <c r="U79" i="58" s="1"/>
  <c r="X79" i="58" s="1"/>
  <c r="X78" i="58"/>
  <c r="W78" i="58"/>
  <c r="V78" i="58"/>
  <c r="S78" i="58"/>
  <c r="R78" i="58"/>
  <c r="Q78" i="58"/>
  <c r="U78" i="58" s="1"/>
  <c r="W77" i="58"/>
  <c r="V77" i="58"/>
  <c r="S77" i="58"/>
  <c r="R77" i="58"/>
  <c r="Q77" i="58"/>
  <c r="U77" i="58" s="1"/>
  <c r="X77" i="58" s="1"/>
  <c r="W76" i="58"/>
  <c r="V76" i="58"/>
  <c r="X76" i="58" s="1"/>
  <c r="S76" i="58"/>
  <c r="R76" i="58"/>
  <c r="Q76" i="58"/>
  <c r="U76" i="58" s="1"/>
  <c r="W75" i="58"/>
  <c r="X75" i="58" s="1"/>
  <c r="V75" i="58"/>
  <c r="T75" i="58"/>
  <c r="S75" i="58"/>
  <c r="R75" i="58"/>
  <c r="Q75" i="58"/>
  <c r="U75" i="58" s="1"/>
  <c r="W74" i="58"/>
  <c r="V74" i="58"/>
  <c r="X74" i="58" s="1"/>
  <c r="T74" i="58"/>
  <c r="S74" i="58"/>
  <c r="R74" i="58"/>
  <c r="Q74" i="58"/>
  <c r="U74" i="58" s="1"/>
  <c r="W73" i="58"/>
  <c r="V73" i="58"/>
  <c r="X73" i="58" s="1"/>
  <c r="T73" i="58"/>
  <c r="S73" i="58"/>
  <c r="R73" i="58"/>
  <c r="Q73" i="58"/>
  <c r="U73" i="58" s="1"/>
  <c r="W72" i="58"/>
  <c r="V72" i="58"/>
  <c r="S72" i="58"/>
  <c r="R72" i="58"/>
  <c r="Q72" i="58"/>
  <c r="U72" i="58" s="1"/>
  <c r="X72" i="58" s="1"/>
  <c r="W71" i="58"/>
  <c r="V71" i="58"/>
  <c r="T71" i="58"/>
  <c r="S71" i="58"/>
  <c r="R71" i="58"/>
  <c r="Q71" i="58"/>
  <c r="U71" i="58" s="1"/>
  <c r="X71" i="58" s="1"/>
  <c r="X70" i="58"/>
  <c r="W70" i="58"/>
  <c r="V70" i="58"/>
  <c r="S70" i="58"/>
  <c r="R70" i="58"/>
  <c r="Q70" i="58"/>
  <c r="U70" i="58" s="1"/>
  <c r="W69" i="58"/>
  <c r="V69" i="58"/>
  <c r="S69" i="58"/>
  <c r="R69" i="58"/>
  <c r="Q69" i="58"/>
  <c r="U69" i="58" s="1"/>
  <c r="X69" i="58" s="1"/>
  <c r="W68" i="58"/>
  <c r="V68" i="58"/>
  <c r="X68" i="58" s="1"/>
  <c r="S68" i="58"/>
  <c r="R68" i="58"/>
  <c r="Q68" i="58"/>
  <c r="U68" i="58" s="1"/>
  <c r="W67" i="58"/>
  <c r="X67" i="58" s="1"/>
  <c r="V67" i="58"/>
  <c r="T67" i="58"/>
  <c r="S67" i="58"/>
  <c r="R67" i="58"/>
  <c r="Q67" i="58"/>
  <c r="U67" i="58" s="1"/>
  <c r="W66" i="58"/>
  <c r="V66" i="58"/>
  <c r="X66" i="58" s="1"/>
  <c r="T66" i="58"/>
  <c r="S66" i="58"/>
  <c r="R66" i="58"/>
  <c r="Q66" i="58"/>
  <c r="U66" i="58" s="1"/>
  <c r="W65" i="58"/>
  <c r="V65" i="58"/>
  <c r="T65" i="58"/>
  <c r="S65" i="58"/>
  <c r="R65" i="58"/>
  <c r="Q65" i="58"/>
  <c r="U65" i="58" s="1"/>
  <c r="X65" i="58" s="1"/>
  <c r="W64" i="58"/>
  <c r="V64" i="58"/>
  <c r="S64" i="58"/>
  <c r="R64" i="58"/>
  <c r="Q64" i="58"/>
  <c r="U64" i="58" s="1"/>
  <c r="X64" i="58" s="1"/>
  <c r="W63" i="58"/>
  <c r="V63" i="58"/>
  <c r="T63" i="58"/>
  <c r="S63" i="58"/>
  <c r="R63" i="58"/>
  <c r="Q63" i="58"/>
  <c r="U63" i="58" s="1"/>
  <c r="X63" i="58" s="1"/>
  <c r="X62" i="58"/>
  <c r="W62" i="58"/>
  <c r="V62" i="58"/>
  <c r="S62" i="58"/>
  <c r="R62" i="58"/>
  <c r="Q62" i="58"/>
  <c r="U62" i="58" s="1"/>
  <c r="W61" i="58"/>
  <c r="V61" i="58"/>
  <c r="S61" i="58"/>
  <c r="R61" i="58"/>
  <c r="Q61" i="58"/>
  <c r="U61" i="58" s="1"/>
  <c r="X61" i="58" s="1"/>
  <c r="W60" i="58"/>
  <c r="W84" i="58" s="1"/>
  <c r="V60" i="58"/>
  <c r="V84" i="58" s="1"/>
  <c r="S60" i="58"/>
  <c r="S84" i="58" s="1"/>
  <c r="R60" i="58"/>
  <c r="R84" i="58" s="1"/>
  <c r="Q60" i="58"/>
  <c r="U60" i="58" s="1"/>
  <c r="G53" i="58"/>
  <c r="F53" i="58"/>
  <c r="E53" i="58"/>
  <c r="P52" i="58"/>
  <c r="O52" i="58"/>
  <c r="Q52" i="58" s="1"/>
  <c r="N52" i="58"/>
  <c r="P51" i="58"/>
  <c r="P53" i="58" s="1"/>
  <c r="O51" i="58"/>
  <c r="N51" i="58"/>
  <c r="P50" i="58"/>
  <c r="O50" i="58"/>
  <c r="Q50" i="58" s="1"/>
  <c r="N50" i="58"/>
  <c r="P49" i="58"/>
  <c r="O49" i="58"/>
  <c r="N49" i="58"/>
  <c r="P48" i="58"/>
  <c r="O48" i="58"/>
  <c r="Q48" i="58" s="1"/>
  <c r="N48" i="58"/>
  <c r="P47" i="58"/>
  <c r="O47" i="58"/>
  <c r="N47" i="58"/>
  <c r="Q47" i="58" s="1"/>
  <c r="Q46" i="58"/>
  <c r="P46" i="58"/>
  <c r="O46" i="58"/>
  <c r="N46" i="58"/>
  <c r="P45" i="58"/>
  <c r="O45" i="58"/>
  <c r="N45" i="58"/>
  <c r="Q44" i="58"/>
  <c r="P44" i="58"/>
  <c r="O44" i="58"/>
  <c r="N44" i="58"/>
  <c r="P43" i="58"/>
  <c r="O43" i="58"/>
  <c r="N43" i="58"/>
  <c r="Q43" i="58" s="1"/>
  <c r="P42" i="58"/>
  <c r="O42" i="58"/>
  <c r="Q42" i="58" s="1"/>
  <c r="N42" i="58"/>
  <c r="P41" i="58"/>
  <c r="O41" i="58"/>
  <c r="N41" i="58"/>
  <c r="P35" i="58"/>
  <c r="P34" i="58"/>
  <c r="P33" i="58"/>
  <c r="P30" i="58"/>
  <c r="P29" i="58"/>
  <c r="P28" i="58"/>
  <c r="P27" i="58"/>
  <c r="P26" i="58"/>
  <c r="P25" i="58"/>
  <c r="P24" i="58"/>
  <c r="P23" i="58"/>
  <c r="P22" i="58"/>
  <c r="P21" i="58"/>
  <c r="P20" i="58"/>
  <c r="P19" i="58"/>
  <c r="B12" i="58"/>
  <c r="B14" i="58" s="1"/>
  <c r="B11" i="58"/>
  <c r="S162" i="57"/>
  <c r="W162" i="57" s="1"/>
  <c r="R162" i="57"/>
  <c r="V162" i="57" s="1"/>
  <c r="Q162" i="57"/>
  <c r="U162" i="57" s="1"/>
  <c r="S161" i="57"/>
  <c r="W161" i="57" s="1"/>
  <c r="X161" i="57" s="1"/>
  <c r="R161" i="57"/>
  <c r="V161" i="57" s="1"/>
  <c r="Q161" i="57"/>
  <c r="U161" i="57" s="1"/>
  <c r="W160" i="57"/>
  <c r="S160" i="57"/>
  <c r="R160" i="57"/>
  <c r="V160" i="57" s="1"/>
  <c r="Q160" i="57"/>
  <c r="U160" i="57" s="1"/>
  <c r="X160" i="57" s="1"/>
  <c r="X159" i="57"/>
  <c r="W159" i="57"/>
  <c r="V159" i="57"/>
  <c r="S159" i="57"/>
  <c r="R159" i="57"/>
  <c r="Q159" i="57"/>
  <c r="U159" i="57" s="1"/>
  <c r="W158" i="57"/>
  <c r="V158" i="57"/>
  <c r="U158" i="57"/>
  <c r="X158" i="57" s="1"/>
  <c r="S158" i="57"/>
  <c r="R158" i="57"/>
  <c r="Q158" i="57"/>
  <c r="V157" i="57"/>
  <c r="U157" i="57"/>
  <c r="X157" i="57" s="1"/>
  <c r="S157" i="57"/>
  <c r="W157" i="57" s="1"/>
  <c r="R157" i="57"/>
  <c r="Q157" i="57"/>
  <c r="U156" i="57"/>
  <c r="S156" i="57"/>
  <c r="W156" i="57" s="1"/>
  <c r="R156" i="57"/>
  <c r="V156" i="57" s="1"/>
  <c r="Q156" i="57"/>
  <c r="S155" i="57"/>
  <c r="W155" i="57" s="1"/>
  <c r="R155" i="57"/>
  <c r="V155" i="57" s="1"/>
  <c r="Q155" i="57"/>
  <c r="U155" i="57" s="1"/>
  <c r="S154" i="57"/>
  <c r="W154" i="57" s="1"/>
  <c r="R154" i="57"/>
  <c r="V154" i="57" s="1"/>
  <c r="Q154" i="57"/>
  <c r="U154" i="57" s="1"/>
  <c r="V153" i="57"/>
  <c r="S153" i="57"/>
  <c r="W153" i="57" s="1"/>
  <c r="R153" i="57"/>
  <c r="Q153" i="57"/>
  <c r="U153" i="57" s="1"/>
  <c r="X153" i="57" s="1"/>
  <c r="X152" i="57"/>
  <c r="W152" i="57"/>
  <c r="S152" i="57"/>
  <c r="R152" i="57"/>
  <c r="V152" i="57" s="1"/>
  <c r="Q152" i="57"/>
  <c r="U152" i="57" s="1"/>
  <c r="X151" i="57"/>
  <c r="W151" i="57"/>
  <c r="V151" i="57"/>
  <c r="S151" i="57"/>
  <c r="R151" i="57"/>
  <c r="Q151" i="57"/>
  <c r="U151" i="57" s="1"/>
  <c r="W150" i="57"/>
  <c r="V150" i="57"/>
  <c r="U150" i="57"/>
  <c r="X150" i="57" s="1"/>
  <c r="S150" i="57"/>
  <c r="R150" i="57"/>
  <c r="Q150" i="57"/>
  <c r="V149" i="57"/>
  <c r="U149" i="57"/>
  <c r="S149" i="57"/>
  <c r="W149" i="57" s="1"/>
  <c r="R149" i="57"/>
  <c r="Q149" i="57"/>
  <c r="U148" i="57"/>
  <c r="S148" i="57"/>
  <c r="W148" i="57" s="1"/>
  <c r="R148" i="57"/>
  <c r="V148" i="57" s="1"/>
  <c r="Q148" i="57"/>
  <c r="S147" i="57"/>
  <c r="W147" i="57" s="1"/>
  <c r="R147" i="57"/>
  <c r="V147" i="57" s="1"/>
  <c r="Q147" i="57"/>
  <c r="U147" i="57" s="1"/>
  <c r="X147" i="57" s="1"/>
  <c r="S146" i="57"/>
  <c r="W146" i="57" s="1"/>
  <c r="R146" i="57"/>
  <c r="V146" i="57" s="1"/>
  <c r="Q146" i="57"/>
  <c r="U146" i="57" s="1"/>
  <c r="X145" i="57"/>
  <c r="S145" i="57"/>
  <c r="W145" i="57" s="1"/>
  <c r="R145" i="57"/>
  <c r="V145" i="57" s="1"/>
  <c r="Q145" i="57"/>
  <c r="U145" i="57" s="1"/>
  <c r="W144" i="57"/>
  <c r="S144" i="57"/>
  <c r="R144" i="57"/>
  <c r="V144" i="57" s="1"/>
  <c r="Q144" i="57"/>
  <c r="U144" i="57" s="1"/>
  <c r="U163" i="57" s="1"/>
  <c r="W134" i="57"/>
  <c r="V134" i="57"/>
  <c r="S134" i="57"/>
  <c r="R134" i="57"/>
  <c r="Q134" i="57"/>
  <c r="T134" i="57" s="1"/>
  <c r="W133" i="57"/>
  <c r="V133" i="57"/>
  <c r="S133" i="57"/>
  <c r="R133" i="57"/>
  <c r="Q133" i="57"/>
  <c r="T133" i="57" s="1"/>
  <c r="W132" i="57"/>
  <c r="V132" i="57"/>
  <c r="S132" i="57"/>
  <c r="R132" i="57"/>
  <c r="Q132" i="57"/>
  <c r="T132" i="57" s="1"/>
  <c r="W131" i="57"/>
  <c r="V131" i="57"/>
  <c r="S131" i="57"/>
  <c r="R131" i="57"/>
  <c r="Q131" i="57"/>
  <c r="T131" i="57" s="1"/>
  <c r="W130" i="57"/>
  <c r="V130" i="57"/>
  <c r="S130" i="57"/>
  <c r="R130" i="57"/>
  <c r="Q130" i="57"/>
  <c r="T130" i="57" s="1"/>
  <c r="W129" i="57"/>
  <c r="V129" i="57"/>
  <c r="S129" i="57"/>
  <c r="R129" i="57"/>
  <c r="Q129" i="57"/>
  <c r="T129" i="57" s="1"/>
  <c r="W128" i="57"/>
  <c r="V128" i="57"/>
  <c r="S128" i="57"/>
  <c r="R128" i="57"/>
  <c r="Q128" i="57"/>
  <c r="T128" i="57" s="1"/>
  <c r="W127" i="57"/>
  <c r="V127" i="57"/>
  <c r="S127" i="57"/>
  <c r="R127" i="57"/>
  <c r="Q127" i="57"/>
  <c r="T127" i="57" s="1"/>
  <c r="W126" i="57"/>
  <c r="V126" i="57"/>
  <c r="S126" i="57"/>
  <c r="R126" i="57"/>
  <c r="Q126" i="57"/>
  <c r="W125" i="57"/>
  <c r="V125" i="57"/>
  <c r="S125" i="57"/>
  <c r="R125" i="57"/>
  <c r="Q125" i="57"/>
  <c r="T125" i="57" s="1"/>
  <c r="W124" i="57"/>
  <c r="V124" i="57"/>
  <c r="S124" i="57"/>
  <c r="R124" i="57"/>
  <c r="Q124" i="57"/>
  <c r="T124" i="57" s="1"/>
  <c r="W123" i="57"/>
  <c r="V123" i="57"/>
  <c r="S123" i="57"/>
  <c r="R123" i="57"/>
  <c r="Q123" i="57"/>
  <c r="T123" i="57" s="1"/>
  <c r="W122" i="57"/>
  <c r="V122" i="57"/>
  <c r="S122" i="57"/>
  <c r="R122" i="57"/>
  <c r="Q122" i="57"/>
  <c r="T122" i="57" s="1"/>
  <c r="W121" i="57"/>
  <c r="V121" i="57"/>
  <c r="S121" i="57"/>
  <c r="R121" i="57"/>
  <c r="Q121" i="57"/>
  <c r="W120" i="57"/>
  <c r="V120" i="57"/>
  <c r="S120" i="57"/>
  <c r="R120" i="57"/>
  <c r="Q120" i="57"/>
  <c r="W119" i="57"/>
  <c r="V119" i="57"/>
  <c r="S119" i="57"/>
  <c r="R119" i="57"/>
  <c r="Q119" i="57"/>
  <c r="W118" i="57"/>
  <c r="V118" i="57"/>
  <c r="S118" i="57"/>
  <c r="R118" i="57"/>
  <c r="Q118" i="57"/>
  <c r="W117" i="57"/>
  <c r="V117" i="57"/>
  <c r="S117" i="57"/>
  <c r="R117" i="57"/>
  <c r="Q117" i="57"/>
  <c r="W116" i="57"/>
  <c r="V116" i="57"/>
  <c r="S116" i="57"/>
  <c r="R116" i="57"/>
  <c r="Q116" i="57"/>
  <c r="W115" i="57"/>
  <c r="V115" i="57"/>
  <c r="V135" i="57" s="1"/>
  <c r="S115" i="57"/>
  <c r="R115" i="57"/>
  <c r="Q115" i="57"/>
  <c r="W114" i="57"/>
  <c r="W135" i="57" s="1"/>
  <c r="V114" i="57"/>
  <c r="S114" i="57"/>
  <c r="S135" i="57" s="1"/>
  <c r="R114" i="57"/>
  <c r="R135" i="57" s="1"/>
  <c r="Q114" i="57"/>
  <c r="W108" i="57"/>
  <c r="V108" i="57"/>
  <c r="S108" i="57"/>
  <c r="R108" i="57"/>
  <c r="Q108" i="57"/>
  <c r="W107" i="57"/>
  <c r="V107" i="57"/>
  <c r="S107" i="57"/>
  <c r="R107" i="57"/>
  <c r="Q107" i="57"/>
  <c r="W106" i="57"/>
  <c r="V106" i="57"/>
  <c r="S106" i="57"/>
  <c r="R106" i="57"/>
  <c r="Q106" i="57"/>
  <c r="W105" i="57"/>
  <c r="V105" i="57"/>
  <c r="S105" i="57"/>
  <c r="R105" i="57"/>
  <c r="Q105" i="57"/>
  <c r="W104" i="57"/>
  <c r="V104" i="57"/>
  <c r="S104" i="57"/>
  <c r="R104" i="57"/>
  <c r="Q104" i="57"/>
  <c r="W103" i="57"/>
  <c r="V103" i="57"/>
  <c r="S103" i="57"/>
  <c r="R103" i="57"/>
  <c r="Q103" i="57"/>
  <c r="W102" i="57"/>
  <c r="V102" i="57"/>
  <c r="S102" i="57"/>
  <c r="R102" i="57"/>
  <c r="Q102" i="57"/>
  <c r="W101" i="57"/>
  <c r="V101" i="57"/>
  <c r="S101" i="57"/>
  <c r="R101" i="57"/>
  <c r="Q101" i="57"/>
  <c r="W100" i="57"/>
  <c r="V100" i="57"/>
  <c r="S100" i="57"/>
  <c r="R100" i="57"/>
  <c r="Q100" i="57"/>
  <c r="W99" i="57"/>
  <c r="V99" i="57"/>
  <c r="S99" i="57"/>
  <c r="R99" i="57"/>
  <c r="Q99" i="57"/>
  <c r="W98" i="57"/>
  <c r="V98" i="57"/>
  <c r="S98" i="57"/>
  <c r="R98" i="57"/>
  <c r="Q98" i="57"/>
  <c r="W97" i="57"/>
  <c r="V97" i="57"/>
  <c r="S97" i="57"/>
  <c r="R97" i="57"/>
  <c r="Q97" i="57"/>
  <c r="W96" i="57"/>
  <c r="V96" i="57"/>
  <c r="S96" i="57"/>
  <c r="R96" i="57"/>
  <c r="Q96" i="57"/>
  <c r="W95" i="57"/>
  <c r="V95" i="57"/>
  <c r="S95" i="57"/>
  <c r="R95" i="57"/>
  <c r="Q95" i="57"/>
  <c r="W94" i="57"/>
  <c r="V94" i="57"/>
  <c r="S94" i="57"/>
  <c r="R94" i="57"/>
  <c r="Q94" i="57"/>
  <c r="W93" i="57"/>
  <c r="V93" i="57"/>
  <c r="S93" i="57"/>
  <c r="R93" i="57"/>
  <c r="Q93" i="57"/>
  <c r="Q109" i="57" s="1"/>
  <c r="W92" i="57"/>
  <c r="V92" i="57"/>
  <c r="S92" i="57"/>
  <c r="R92" i="57"/>
  <c r="Q92" i="57"/>
  <c r="W91" i="57"/>
  <c r="V91" i="57"/>
  <c r="S91" i="57"/>
  <c r="R91" i="57"/>
  <c r="Q91" i="57"/>
  <c r="W90" i="57"/>
  <c r="V90" i="57"/>
  <c r="V109" i="57" s="1"/>
  <c r="S90" i="57"/>
  <c r="R90" i="57"/>
  <c r="Q90" i="57"/>
  <c r="X89" i="57"/>
  <c r="W89" i="57"/>
  <c r="W109" i="57" s="1"/>
  <c r="V89" i="57"/>
  <c r="T89" i="57"/>
  <c r="S89" i="57"/>
  <c r="S109" i="57" s="1"/>
  <c r="R89" i="57"/>
  <c r="R109" i="57" s="1"/>
  <c r="Q89" i="57"/>
  <c r="U89" i="57" s="1"/>
  <c r="W83" i="57"/>
  <c r="V83" i="57"/>
  <c r="S83" i="57"/>
  <c r="R83" i="57"/>
  <c r="Q83" i="57"/>
  <c r="U83" i="57" s="1"/>
  <c r="X83" i="57" s="1"/>
  <c r="W82" i="57"/>
  <c r="V82" i="57"/>
  <c r="S82" i="57"/>
  <c r="R82" i="57"/>
  <c r="Q82" i="57"/>
  <c r="U82" i="57" s="1"/>
  <c r="X82" i="57" s="1"/>
  <c r="W81" i="57"/>
  <c r="V81" i="57"/>
  <c r="T81" i="57"/>
  <c r="S81" i="57"/>
  <c r="R81" i="57"/>
  <c r="Q81" i="57"/>
  <c r="U81" i="57" s="1"/>
  <c r="X81" i="57" s="1"/>
  <c r="X80" i="57"/>
  <c r="W80" i="57"/>
  <c r="V80" i="57"/>
  <c r="T80" i="57"/>
  <c r="S80" i="57"/>
  <c r="R80" i="57"/>
  <c r="Q80" i="57"/>
  <c r="U80" i="57" s="1"/>
  <c r="W79" i="57"/>
  <c r="V79" i="57"/>
  <c r="S79" i="57"/>
  <c r="R79" i="57"/>
  <c r="Q79" i="57"/>
  <c r="U79" i="57" s="1"/>
  <c r="X79" i="57" s="1"/>
  <c r="W78" i="57"/>
  <c r="V78" i="57"/>
  <c r="S78" i="57"/>
  <c r="R78" i="57"/>
  <c r="Q78" i="57"/>
  <c r="U78" i="57" s="1"/>
  <c r="X78" i="57" s="1"/>
  <c r="X77" i="57"/>
  <c r="W77" i="57"/>
  <c r="V77" i="57"/>
  <c r="T77" i="57"/>
  <c r="S77" i="57"/>
  <c r="R77" i="57"/>
  <c r="Q77" i="57"/>
  <c r="U77" i="57" s="1"/>
  <c r="W76" i="57"/>
  <c r="X76" i="57" s="1"/>
  <c r="V76" i="57"/>
  <c r="T76" i="57"/>
  <c r="S76" i="57"/>
  <c r="R76" i="57"/>
  <c r="Q76" i="57"/>
  <c r="U76" i="57" s="1"/>
  <c r="W75" i="57"/>
  <c r="V75" i="57"/>
  <c r="S75" i="57"/>
  <c r="R75" i="57"/>
  <c r="Q75" i="57"/>
  <c r="U75" i="57" s="1"/>
  <c r="X75" i="57" s="1"/>
  <c r="W74" i="57"/>
  <c r="V74" i="57"/>
  <c r="S74" i="57"/>
  <c r="R74" i="57"/>
  <c r="Q74" i="57"/>
  <c r="U74" i="57" s="1"/>
  <c r="X74" i="57" s="1"/>
  <c r="W73" i="57"/>
  <c r="V73" i="57"/>
  <c r="T73" i="57"/>
  <c r="S73" i="57"/>
  <c r="R73" i="57"/>
  <c r="Q73" i="57"/>
  <c r="U73" i="57" s="1"/>
  <c r="X73" i="57" s="1"/>
  <c r="X72" i="57"/>
  <c r="W72" i="57"/>
  <c r="V72" i="57"/>
  <c r="T72" i="57"/>
  <c r="S72" i="57"/>
  <c r="R72" i="57"/>
  <c r="Q72" i="57"/>
  <c r="U72" i="57" s="1"/>
  <c r="W71" i="57"/>
  <c r="V71" i="57"/>
  <c r="S71" i="57"/>
  <c r="R71" i="57"/>
  <c r="Q71" i="57"/>
  <c r="U71" i="57" s="1"/>
  <c r="X71" i="57" s="1"/>
  <c r="W70" i="57"/>
  <c r="V70" i="57"/>
  <c r="S70" i="57"/>
  <c r="R70" i="57"/>
  <c r="Q70" i="57"/>
  <c r="U70" i="57" s="1"/>
  <c r="X70" i="57" s="1"/>
  <c r="X69" i="57"/>
  <c r="W69" i="57"/>
  <c r="V69" i="57"/>
  <c r="T69" i="57"/>
  <c r="S69" i="57"/>
  <c r="R69" i="57"/>
  <c r="Q69" i="57"/>
  <c r="U69" i="57" s="1"/>
  <c r="W68" i="57"/>
  <c r="X68" i="57" s="1"/>
  <c r="V68" i="57"/>
  <c r="T68" i="57"/>
  <c r="S68" i="57"/>
  <c r="R68" i="57"/>
  <c r="Q68" i="57"/>
  <c r="U68" i="57" s="1"/>
  <c r="W67" i="57"/>
  <c r="V67" i="57"/>
  <c r="S67" i="57"/>
  <c r="R67" i="57"/>
  <c r="Q67" i="57"/>
  <c r="U67" i="57" s="1"/>
  <c r="X67" i="57" s="1"/>
  <c r="W66" i="57"/>
  <c r="V66" i="57"/>
  <c r="S66" i="57"/>
  <c r="R66" i="57"/>
  <c r="Q66" i="57"/>
  <c r="U66" i="57" s="1"/>
  <c r="X66" i="57" s="1"/>
  <c r="W65" i="57"/>
  <c r="V65" i="57"/>
  <c r="T65" i="57"/>
  <c r="S65" i="57"/>
  <c r="R65" i="57"/>
  <c r="Q65" i="57"/>
  <c r="U65" i="57" s="1"/>
  <c r="X65" i="57" s="1"/>
  <c r="X64" i="57"/>
  <c r="W64" i="57"/>
  <c r="V64" i="57"/>
  <c r="T64" i="57"/>
  <c r="S64" i="57"/>
  <c r="R64" i="57"/>
  <c r="Q64" i="57"/>
  <c r="U64" i="57" s="1"/>
  <c r="W63" i="57"/>
  <c r="W84" i="57" s="1"/>
  <c r="V63" i="57"/>
  <c r="S63" i="57"/>
  <c r="R63" i="57"/>
  <c r="Q63" i="57"/>
  <c r="U63" i="57" s="1"/>
  <c r="X63" i="57" s="1"/>
  <c r="W62" i="57"/>
  <c r="V62" i="57"/>
  <c r="S62" i="57"/>
  <c r="R62" i="57"/>
  <c r="Q62" i="57"/>
  <c r="U62" i="57" s="1"/>
  <c r="X62" i="57" s="1"/>
  <c r="X61" i="57"/>
  <c r="W61" i="57"/>
  <c r="V61" i="57"/>
  <c r="V84" i="57" s="1"/>
  <c r="T61" i="57"/>
  <c r="S61" i="57"/>
  <c r="R61" i="57"/>
  <c r="Q61" i="57"/>
  <c r="U61" i="57" s="1"/>
  <c r="W60" i="57"/>
  <c r="X60" i="57" s="1"/>
  <c r="X84" i="57" s="1"/>
  <c r="V60" i="57"/>
  <c r="T60" i="57"/>
  <c r="S60" i="57"/>
  <c r="S84" i="57" s="1"/>
  <c r="R60" i="57"/>
  <c r="R84" i="57" s="1"/>
  <c r="Q60" i="57"/>
  <c r="U60" i="57" s="1"/>
  <c r="G53" i="57"/>
  <c r="F53" i="57"/>
  <c r="E53" i="57"/>
  <c r="P52" i="57"/>
  <c r="O52" i="57"/>
  <c r="Q52" i="57" s="1"/>
  <c r="N52" i="57"/>
  <c r="P51" i="57"/>
  <c r="O51" i="57"/>
  <c r="N51" i="57"/>
  <c r="Q51" i="57" s="1"/>
  <c r="Q50" i="57"/>
  <c r="P50" i="57"/>
  <c r="O50" i="57"/>
  <c r="N50" i="57"/>
  <c r="P49" i="57"/>
  <c r="O49" i="57"/>
  <c r="N49" i="57"/>
  <c r="Q48" i="57"/>
  <c r="P48" i="57"/>
  <c r="O48" i="57"/>
  <c r="N48" i="57"/>
  <c r="P47" i="57"/>
  <c r="O47" i="57"/>
  <c r="N47" i="57"/>
  <c r="Q46" i="57"/>
  <c r="P46" i="57"/>
  <c r="O46" i="57"/>
  <c r="N46" i="57"/>
  <c r="P45" i="57"/>
  <c r="O45" i="57"/>
  <c r="N45" i="57"/>
  <c r="Q45" i="57" s="1"/>
  <c r="P44" i="57"/>
  <c r="O44" i="57"/>
  <c r="Q44" i="57" s="1"/>
  <c r="N44" i="57"/>
  <c r="P43" i="57"/>
  <c r="O43" i="57"/>
  <c r="N43" i="57"/>
  <c r="Q43" i="57" s="1"/>
  <c r="Q42" i="57"/>
  <c r="P42" i="57"/>
  <c r="O42" i="57"/>
  <c r="N42" i="57"/>
  <c r="P41" i="57"/>
  <c r="P53" i="57" s="1"/>
  <c r="O41" i="57"/>
  <c r="N41" i="57"/>
  <c r="P35" i="57"/>
  <c r="P34" i="57"/>
  <c r="P33" i="57"/>
  <c r="P30" i="57"/>
  <c r="P29" i="57"/>
  <c r="P28" i="57"/>
  <c r="P27" i="57"/>
  <c r="P26" i="57"/>
  <c r="P25" i="57"/>
  <c r="P24" i="57"/>
  <c r="P23" i="57"/>
  <c r="P22" i="57"/>
  <c r="P21" i="57"/>
  <c r="P20" i="57"/>
  <c r="P19" i="57"/>
  <c r="B12" i="57"/>
  <c r="B14" i="57" s="1"/>
  <c r="B11" i="57"/>
  <c r="S162" i="56"/>
  <c r="W162" i="56" s="1"/>
  <c r="R162" i="56"/>
  <c r="V162" i="56" s="1"/>
  <c r="Q162" i="56"/>
  <c r="U162" i="56" s="1"/>
  <c r="X162" i="56" s="1"/>
  <c r="W161" i="56"/>
  <c r="S161" i="56"/>
  <c r="R161" i="56"/>
  <c r="V161" i="56" s="1"/>
  <c r="Q161" i="56"/>
  <c r="U161" i="56" s="1"/>
  <c r="X161" i="56" s="1"/>
  <c r="W160" i="56"/>
  <c r="V160" i="56"/>
  <c r="S160" i="56"/>
  <c r="R160" i="56"/>
  <c r="Q160" i="56"/>
  <c r="U160" i="56" s="1"/>
  <c r="X160" i="56" s="1"/>
  <c r="W159" i="56"/>
  <c r="V159" i="56"/>
  <c r="U159" i="56"/>
  <c r="X159" i="56" s="1"/>
  <c r="S159" i="56"/>
  <c r="R159" i="56"/>
  <c r="Q159" i="56"/>
  <c r="V158" i="56"/>
  <c r="U158" i="56"/>
  <c r="S158" i="56"/>
  <c r="W158" i="56" s="1"/>
  <c r="R158" i="56"/>
  <c r="Q158" i="56"/>
  <c r="U157" i="56"/>
  <c r="S157" i="56"/>
  <c r="W157" i="56" s="1"/>
  <c r="R157" i="56"/>
  <c r="V157" i="56" s="1"/>
  <c r="Q157" i="56"/>
  <c r="S156" i="56"/>
  <c r="W156" i="56" s="1"/>
  <c r="R156" i="56"/>
  <c r="V156" i="56" s="1"/>
  <c r="Q156" i="56"/>
  <c r="U156" i="56" s="1"/>
  <c r="X156" i="56" s="1"/>
  <c r="S155" i="56"/>
  <c r="W155" i="56" s="1"/>
  <c r="R155" i="56"/>
  <c r="V155" i="56" s="1"/>
  <c r="Q155" i="56"/>
  <c r="U155" i="56" s="1"/>
  <c r="S154" i="56"/>
  <c r="W154" i="56" s="1"/>
  <c r="R154" i="56"/>
  <c r="V154" i="56" s="1"/>
  <c r="Q154" i="56"/>
  <c r="U154" i="56" s="1"/>
  <c r="X154" i="56" s="1"/>
  <c r="W153" i="56"/>
  <c r="S153" i="56"/>
  <c r="R153" i="56"/>
  <c r="V153" i="56" s="1"/>
  <c r="Q153" i="56"/>
  <c r="U153" i="56" s="1"/>
  <c r="W152" i="56"/>
  <c r="V152" i="56"/>
  <c r="S152" i="56"/>
  <c r="R152" i="56"/>
  <c r="Q152" i="56"/>
  <c r="U152" i="56" s="1"/>
  <c r="X152" i="56" s="1"/>
  <c r="W151" i="56"/>
  <c r="V151" i="56"/>
  <c r="U151" i="56"/>
  <c r="X151" i="56" s="1"/>
  <c r="S151" i="56"/>
  <c r="R151" i="56"/>
  <c r="Q151" i="56"/>
  <c r="V150" i="56"/>
  <c r="U150" i="56"/>
  <c r="S150" i="56"/>
  <c r="W150" i="56" s="1"/>
  <c r="R150" i="56"/>
  <c r="Q150" i="56"/>
  <c r="U149" i="56"/>
  <c r="S149" i="56"/>
  <c r="W149" i="56" s="1"/>
  <c r="R149" i="56"/>
  <c r="V149" i="56" s="1"/>
  <c r="Q149" i="56"/>
  <c r="S148" i="56"/>
  <c r="W148" i="56" s="1"/>
  <c r="R148" i="56"/>
  <c r="V148" i="56" s="1"/>
  <c r="Q148" i="56"/>
  <c r="U148" i="56" s="1"/>
  <c r="S147" i="56"/>
  <c r="W147" i="56" s="1"/>
  <c r="R147" i="56"/>
  <c r="V147" i="56" s="1"/>
  <c r="Q147" i="56"/>
  <c r="S146" i="56"/>
  <c r="W146" i="56" s="1"/>
  <c r="R146" i="56"/>
  <c r="V146" i="56" s="1"/>
  <c r="Q146" i="56"/>
  <c r="U146" i="56" s="1"/>
  <c r="X146" i="56" s="1"/>
  <c r="W145" i="56"/>
  <c r="S145" i="56"/>
  <c r="R145" i="56"/>
  <c r="V145" i="56" s="1"/>
  <c r="Q145" i="56"/>
  <c r="U145" i="56" s="1"/>
  <c r="X145" i="56" s="1"/>
  <c r="W144" i="56"/>
  <c r="V144" i="56"/>
  <c r="S144" i="56"/>
  <c r="R144" i="56"/>
  <c r="Q144" i="56"/>
  <c r="U144" i="56" s="1"/>
  <c r="W134" i="56"/>
  <c r="V134" i="56"/>
  <c r="U134" i="56"/>
  <c r="X134" i="56" s="1"/>
  <c r="S134" i="56"/>
  <c r="R134" i="56"/>
  <c r="Q134" i="56"/>
  <c r="T134" i="56" s="1"/>
  <c r="W133" i="56"/>
  <c r="V133" i="56"/>
  <c r="U133" i="56"/>
  <c r="X133" i="56" s="1"/>
  <c r="S133" i="56"/>
  <c r="R133" i="56"/>
  <c r="Q133" i="56"/>
  <c r="T133" i="56" s="1"/>
  <c r="W132" i="56"/>
  <c r="V132" i="56"/>
  <c r="U132" i="56"/>
  <c r="X132" i="56" s="1"/>
  <c r="S132" i="56"/>
  <c r="R132" i="56"/>
  <c r="Q132" i="56"/>
  <c r="T132" i="56" s="1"/>
  <c r="W131" i="56"/>
  <c r="V131" i="56"/>
  <c r="U131" i="56"/>
  <c r="X131" i="56" s="1"/>
  <c r="S131" i="56"/>
  <c r="R131" i="56"/>
  <c r="Q131" i="56"/>
  <c r="T131" i="56" s="1"/>
  <c r="W130" i="56"/>
  <c r="V130" i="56"/>
  <c r="U130" i="56"/>
  <c r="X130" i="56" s="1"/>
  <c r="S130" i="56"/>
  <c r="R130" i="56"/>
  <c r="Q130" i="56"/>
  <c r="T130" i="56" s="1"/>
  <c r="W129" i="56"/>
  <c r="V129" i="56"/>
  <c r="U129" i="56"/>
  <c r="X129" i="56" s="1"/>
  <c r="S129" i="56"/>
  <c r="R129" i="56"/>
  <c r="Q129" i="56"/>
  <c r="T129" i="56" s="1"/>
  <c r="W128" i="56"/>
  <c r="V128" i="56"/>
  <c r="U128" i="56"/>
  <c r="X128" i="56" s="1"/>
  <c r="S128" i="56"/>
  <c r="R128" i="56"/>
  <c r="Q128" i="56"/>
  <c r="T128" i="56" s="1"/>
  <c r="W127" i="56"/>
  <c r="V127" i="56"/>
  <c r="U127" i="56"/>
  <c r="X127" i="56" s="1"/>
  <c r="S127" i="56"/>
  <c r="R127" i="56"/>
  <c r="Q127" i="56"/>
  <c r="T127" i="56" s="1"/>
  <c r="W126" i="56"/>
  <c r="V126" i="56"/>
  <c r="U126" i="56"/>
  <c r="X126" i="56" s="1"/>
  <c r="S126" i="56"/>
  <c r="R126" i="56"/>
  <c r="Q126" i="56"/>
  <c r="T126" i="56" s="1"/>
  <c r="W125" i="56"/>
  <c r="V125" i="56"/>
  <c r="U125" i="56"/>
  <c r="X125" i="56" s="1"/>
  <c r="S125" i="56"/>
  <c r="R125" i="56"/>
  <c r="Q125" i="56"/>
  <c r="T125" i="56" s="1"/>
  <c r="W124" i="56"/>
  <c r="V124" i="56"/>
  <c r="U124" i="56"/>
  <c r="X124" i="56" s="1"/>
  <c r="S124" i="56"/>
  <c r="R124" i="56"/>
  <c r="Q124" i="56"/>
  <c r="T124" i="56" s="1"/>
  <c r="W123" i="56"/>
  <c r="V123" i="56"/>
  <c r="U123" i="56"/>
  <c r="X123" i="56" s="1"/>
  <c r="S123" i="56"/>
  <c r="R123" i="56"/>
  <c r="Q123" i="56"/>
  <c r="T123" i="56" s="1"/>
  <c r="W122" i="56"/>
  <c r="V122" i="56"/>
  <c r="U122" i="56"/>
  <c r="X122" i="56" s="1"/>
  <c r="S122" i="56"/>
  <c r="R122" i="56"/>
  <c r="Q122" i="56"/>
  <c r="T122" i="56" s="1"/>
  <c r="W121" i="56"/>
  <c r="V121" i="56"/>
  <c r="U121" i="56"/>
  <c r="X121" i="56" s="1"/>
  <c r="S121" i="56"/>
  <c r="R121" i="56"/>
  <c r="Q121" i="56"/>
  <c r="T121" i="56" s="1"/>
  <c r="W120" i="56"/>
  <c r="V120" i="56"/>
  <c r="U120" i="56"/>
  <c r="X120" i="56" s="1"/>
  <c r="S120" i="56"/>
  <c r="R120" i="56"/>
  <c r="Q120" i="56"/>
  <c r="T120" i="56" s="1"/>
  <c r="W119" i="56"/>
  <c r="V119" i="56"/>
  <c r="U119" i="56"/>
  <c r="X119" i="56" s="1"/>
  <c r="S119" i="56"/>
  <c r="R119" i="56"/>
  <c r="Q119" i="56"/>
  <c r="T119" i="56" s="1"/>
  <c r="W118" i="56"/>
  <c r="V118" i="56"/>
  <c r="U118" i="56"/>
  <c r="X118" i="56" s="1"/>
  <c r="S118" i="56"/>
  <c r="R118" i="56"/>
  <c r="Q118" i="56"/>
  <c r="T118" i="56" s="1"/>
  <c r="W117" i="56"/>
  <c r="V117" i="56"/>
  <c r="U117" i="56"/>
  <c r="X117" i="56" s="1"/>
  <c r="S117" i="56"/>
  <c r="R117" i="56"/>
  <c r="Q117" i="56"/>
  <c r="T117" i="56" s="1"/>
  <c r="W116" i="56"/>
  <c r="V116" i="56"/>
  <c r="U116" i="56"/>
  <c r="X116" i="56" s="1"/>
  <c r="S116" i="56"/>
  <c r="R116" i="56"/>
  <c r="Q116" i="56"/>
  <c r="T116" i="56" s="1"/>
  <c r="W115" i="56"/>
  <c r="V115" i="56"/>
  <c r="U115" i="56"/>
  <c r="X115" i="56" s="1"/>
  <c r="S115" i="56"/>
  <c r="R115" i="56"/>
  <c r="Q115" i="56"/>
  <c r="T115" i="56" s="1"/>
  <c r="W114" i="56"/>
  <c r="W135" i="56" s="1"/>
  <c r="V114" i="56"/>
  <c r="V135" i="56" s="1"/>
  <c r="U114" i="56"/>
  <c r="X114" i="56" s="1"/>
  <c r="S114" i="56"/>
  <c r="S135" i="56" s="1"/>
  <c r="R114" i="56"/>
  <c r="R135" i="56" s="1"/>
  <c r="Q114" i="56"/>
  <c r="T114" i="56" s="1"/>
  <c r="T135" i="56" s="1"/>
  <c r="W108" i="56"/>
  <c r="V108" i="56"/>
  <c r="U108" i="56"/>
  <c r="X108" i="56" s="1"/>
  <c r="S108" i="56"/>
  <c r="R108" i="56"/>
  <c r="Q108" i="56"/>
  <c r="T108" i="56" s="1"/>
  <c r="W107" i="56"/>
  <c r="V107" i="56"/>
  <c r="U107" i="56"/>
  <c r="X107" i="56" s="1"/>
  <c r="S107" i="56"/>
  <c r="R107" i="56"/>
  <c r="Q107" i="56"/>
  <c r="T107" i="56" s="1"/>
  <c r="W106" i="56"/>
  <c r="V106" i="56"/>
  <c r="U106" i="56"/>
  <c r="X106" i="56" s="1"/>
  <c r="S106" i="56"/>
  <c r="R106" i="56"/>
  <c r="Q106" i="56"/>
  <c r="T106" i="56" s="1"/>
  <c r="W105" i="56"/>
  <c r="V105" i="56"/>
  <c r="U105" i="56"/>
  <c r="X105" i="56" s="1"/>
  <c r="S105" i="56"/>
  <c r="R105" i="56"/>
  <c r="Q105" i="56"/>
  <c r="T105" i="56" s="1"/>
  <c r="W104" i="56"/>
  <c r="V104" i="56"/>
  <c r="U104" i="56"/>
  <c r="X104" i="56" s="1"/>
  <c r="S104" i="56"/>
  <c r="R104" i="56"/>
  <c r="Q104" i="56"/>
  <c r="T104" i="56" s="1"/>
  <c r="W103" i="56"/>
  <c r="V103" i="56"/>
  <c r="U103" i="56"/>
  <c r="X103" i="56" s="1"/>
  <c r="S103" i="56"/>
  <c r="R103" i="56"/>
  <c r="Q103" i="56"/>
  <c r="T103" i="56" s="1"/>
  <c r="W102" i="56"/>
  <c r="V102" i="56"/>
  <c r="U102" i="56"/>
  <c r="X102" i="56" s="1"/>
  <c r="S102" i="56"/>
  <c r="R102" i="56"/>
  <c r="Q102" i="56"/>
  <c r="T102" i="56" s="1"/>
  <c r="W101" i="56"/>
  <c r="V101" i="56"/>
  <c r="U101" i="56"/>
  <c r="X101" i="56" s="1"/>
  <c r="S101" i="56"/>
  <c r="R101" i="56"/>
  <c r="Q101" i="56"/>
  <c r="T101" i="56" s="1"/>
  <c r="W100" i="56"/>
  <c r="V100" i="56"/>
  <c r="U100" i="56"/>
  <c r="X100" i="56" s="1"/>
  <c r="S100" i="56"/>
  <c r="R100" i="56"/>
  <c r="Q100" i="56"/>
  <c r="T100" i="56" s="1"/>
  <c r="W99" i="56"/>
  <c r="V99" i="56"/>
  <c r="U99" i="56"/>
  <c r="X99" i="56" s="1"/>
  <c r="S99" i="56"/>
  <c r="R99" i="56"/>
  <c r="Q99" i="56"/>
  <c r="T99" i="56" s="1"/>
  <c r="W98" i="56"/>
  <c r="V98" i="56"/>
  <c r="U98" i="56"/>
  <c r="X98" i="56" s="1"/>
  <c r="S98" i="56"/>
  <c r="R98" i="56"/>
  <c r="Q98" i="56"/>
  <c r="T98" i="56" s="1"/>
  <c r="W97" i="56"/>
  <c r="V97" i="56"/>
  <c r="U97" i="56"/>
  <c r="X97" i="56" s="1"/>
  <c r="S97" i="56"/>
  <c r="R97" i="56"/>
  <c r="Q97" i="56"/>
  <c r="T97" i="56" s="1"/>
  <c r="W96" i="56"/>
  <c r="V96" i="56"/>
  <c r="U96" i="56"/>
  <c r="X96" i="56" s="1"/>
  <c r="S96" i="56"/>
  <c r="R96" i="56"/>
  <c r="Q96" i="56"/>
  <c r="T96" i="56" s="1"/>
  <c r="W95" i="56"/>
  <c r="V95" i="56"/>
  <c r="U95" i="56"/>
  <c r="X95" i="56" s="1"/>
  <c r="S95" i="56"/>
  <c r="R95" i="56"/>
  <c r="Q95" i="56"/>
  <c r="T95" i="56" s="1"/>
  <c r="W94" i="56"/>
  <c r="V94" i="56"/>
  <c r="U94" i="56"/>
  <c r="X94" i="56" s="1"/>
  <c r="S94" i="56"/>
  <c r="R94" i="56"/>
  <c r="Q94" i="56"/>
  <c r="T94" i="56" s="1"/>
  <c r="W93" i="56"/>
  <c r="V93" i="56"/>
  <c r="U93" i="56"/>
  <c r="X93" i="56" s="1"/>
  <c r="S93" i="56"/>
  <c r="R93" i="56"/>
  <c r="Q93" i="56"/>
  <c r="T93" i="56" s="1"/>
  <c r="W92" i="56"/>
  <c r="V92" i="56"/>
  <c r="U92" i="56"/>
  <c r="X92" i="56" s="1"/>
  <c r="S92" i="56"/>
  <c r="R92" i="56"/>
  <c r="Q92" i="56"/>
  <c r="T92" i="56" s="1"/>
  <c r="W91" i="56"/>
  <c r="V91" i="56"/>
  <c r="U91" i="56"/>
  <c r="X91" i="56" s="1"/>
  <c r="S91" i="56"/>
  <c r="R91" i="56"/>
  <c r="Q91" i="56"/>
  <c r="T91" i="56" s="1"/>
  <c r="W90" i="56"/>
  <c r="V90" i="56"/>
  <c r="U90" i="56"/>
  <c r="X90" i="56" s="1"/>
  <c r="S90" i="56"/>
  <c r="R90" i="56"/>
  <c r="Q90" i="56"/>
  <c r="T90" i="56" s="1"/>
  <c r="W89" i="56"/>
  <c r="W109" i="56" s="1"/>
  <c r="V89" i="56"/>
  <c r="V109" i="56" s="1"/>
  <c r="U89" i="56"/>
  <c r="X89" i="56" s="1"/>
  <c r="S89" i="56"/>
  <c r="S109" i="56" s="1"/>
  <c r="R89" i="56"/>
  <c r="R109" i="56" s="1"/>
  <c r="Q89" i="56"/>
  <c r="T89" i="56" s="1"/>
  <c r="W83" i="56"/>
  <c r="V83" i="56"/>
  <c r="U83" i="56"/>
  <c r="X83" i="56" s="1"/>
  <c r="S83" i="56"/>
  <c r="R83" i="56"/>
  <c r="Q83" i="56"/>
  <c r="T83" i="56" s="1"/>
  <c r="W82" i="56"/>
  <c r="V82" i="56"/>
  <c r="U82" i="56"/>
  <c r="X82" i="56" s="1"/>
  <c r="S82" i="56"/>
  <c r="R82" i="56"/>
  <c r="Q82" i="56"/>
  <c r="T82" i="56" s="1"/>
  <c r="W81" i="56"/>
  <c r="V81" i="56"/>
  <c r="U81" i="56"/>
  <c r="X81" i="56" s="1"/>
  <c r="S81" i="56"/>
  <c r="R81" i="56"/>
  <c r="Q81" i="56"/>
  <c r="T81" i="56" s="1"/>
  <c r="W80" i="56"/>
  <c r="V80" i="56"/>
  <c r="U80" i="56"/>
  <c r="X80" i="56" s="1"/>
  <c r="S80" i="56"/>
  <c r="R80" i="56"/>
  <c r="Q80" i="56"/>
  <c r="T80" i="56" s="1"/>
  <c r="W79" i="56"/>
  <c r="V79" i="56"/>
  <c r="U79" i="56"/>
  <c r="X79" i="56" s="1"/>
  <c r="S79" i="56"/>
  <c r="R79" i="56"/>
  <c r="Q79" i="56"/>
  <c r="T79" i="56" s="1"/>
  <c r="W78" i="56"/>
  <c r="V78" i="56"/>
  <c r="U78" i="56"/>
  <c r="X78" i="56" s="1"/>
  <c r="S78" i="56"/>
  <c r="R78" i="56"/>
  <c r="Q78" i="56"/>
  <c r="T78" i="56" s="1"/>
  <c r="W77" i="56"/>
  <c r="V77" i="56"/>
  <c r="U77" i="56"/>
  <c r="X77" i="56" s="1"/>
  <c r="S77" i="56"/>
  <c r="R77" i="56"/>
  <c r="Q77" i="56"/>
  <c r="T77" i="56" s="1"/>
  <c r="W76" i="56"/>
  <c r="V76" i="56"/>
  <c r="U76" i="56"/>
  <c r="X76" i="56" s="1"/>
  <c r="S76" i="56"/>
  <c r="R76" i="56"/>
  <c r="Q76" i="56"/>
  <c r="T76" i="56" s="1"/>
  <c r="W75" i="56"/>
  <c r="V75" i="56"/>
  <c r="U75" i="56"/>
  <c r="X75" i="56" s="1"/>
  <c r="S75" i="56"/>
  <c r="R75" i="56"/>
  <c r="Q75" i="56"/>
  <c r="T75" i="56" s="1"/>
  <c r="W74" i="56"/>
  <c r="V74" i="56"/>
  <c r="U74" i="56"/>
  <c r="X74" i="56" s="1"/>
  <c r="S74" i="56"/>
  <c r="R74" i="56"/>
  <c r="Q74" i="56"/>
  <c r="T74" i="56" s="1"/>
  <c r="W73" i="56"/>
  <c r="V73" i="56"/>
  <c r="U73" i="56"/>
  <c r="X73" i="56" s="1"/>
  <c r="S73" i="56"/>
  <c r="R73" i="56"/>
  <c r="Q73" i="56"/>
  <c r="T73" i="56" s="1"/>
  <c r="W72" i="56"/>
  <c r="V72" i="56"/>
  <c r="U72" i="56"/>
  <c r="X72" i="56" s="1"/>
  <c r="S72" i="56"/>
  <c r="R72" i="56"/>
  <c r="Q72" i="56"/>
  <c r="T72" i="56" s="1"/>
  <c r="W71" i="56"/>
  <c r="V71" i="56"/>
  <c r="U71" i="56"/>
  <c r="X71" i="56" s="1"/>
  <c r="S71" i="56"/>
  <c r="R71" i="56"/>
  <c r="Q71" i="56"/>
  <c r="T71" i="56" s="1"/>
  <c r="W70" i="56"/>
  <c r="V70" i="56"/>
  <c r="U70" i="56"/>
  <c r="X70" i="56" s="1"/>
  <c r="S70" i="56"/>
  <c r="R70" i="56"/>
  <c r="Q70" i="56"/>
  <c r="T70" i="56" s="1"/>
  <c r="W69" i="56"/>
  <c r="V69" i="56"/>
  <c r="U69" i="56"/>
  <c r="X69" i="56" s="1"/>
  <c r="S69" i="56"/>
  <c r="R69" i="56"/>
  <c r="Q69" i="56"/>
  <c r="T69" i="56" s="1"/>
  <c r="W68" i="56"/>
  <c r="V68" i="56"/>
  <c r="U68" i="56"/>
  <c r="X68" i="56" s="1"/>
  <c r="S68" i="56"/>
  <c r="R68" i="56"/>
  <c r="Q68" i="56"/>
  <c r="T68" i="56" s="1"/>
  <c r="W67" i="56"/>
  <c r="V67" i="56"/>
  <c r="U67" i="56"/>
  <c r="X67" i="56" s="1"/>
  <c r="S67" i="56"/>
  <c r="R67" i="56"/>
  <c r="Q67" i="56"/>
  <c r="T67" i="56" s="1"/>
  <c r="W66" i="56"/>
  <c r="V66" i="56"/>
  <c r="U66" i="56"/>
  <c r="X66" i="56" s="1"/>
  <c r="S66" i="56"/>
  <c r="R66" i="56"/>
  <c r="Q66" i="56"/>
  <c r="T66" i="56" s="1"/>
  <c r="W65" i="56"/>
  <c r="V65" i="56"/>
  <c r="U65" i="56"/>
  <c r="X65" i="56" s="1"/>
  <c r="S65" i="56"/>
  <c r="R65" i="56"/>
  <c r="Q65" i="56"/>
  <c r="T65" i="56" s="1"/>
  <c r="W64" i="56"/>
  <c r="V64" i="56"/>
  <c r="U64" i="56"/>
  <c r="X64" i="56" s="1"/>
  <c r="S64" i="56"/>
  <c r="R64" i="56"/>
  <c r="Q64" i="56"/>
  <c r="T64" i="56" s="1"/>
  <c r="W63" i="56"/>
  <c r="V63" i="56"/>
  <c r="U63" i="56"/>
  <c r="X63" i="56" s="1"/>
  <c r="S63" i="56"/>
  <c r="R63" i="56"/>
  <c r="Q63" i="56"/>
  <c r="T63" i="56" s="1"/>
  <c r="W62" i="56"/>
  <c r="V62" i="56"/>
  <c r="U62" i="56"/>
  <c r="X62" i="56" s="1"/>
  <c r="S62" i="56"/>
  <c r="R62" i="56"/>
  <c r="Q62" i="56"/>
  <c r="T62" i="56" s="1"/>
  <c r="W61" i="56"/>
  <c r="V61" i="56"/>
  <c r="U61" i="56"/>
  <c r="X61" i="56" s="1"/>
  <c r="S61" i="56"/>
  <c r="R61" i="56"/>
  <c r="Q61" i="56"/>
  <c r="T61" i="56" s="1"/>
  <c r="W60" i="56"/>
  <c r="W84" i="56" s="1"/>
  <c r="V60" i="56"/>
  <c r="V84" i="56" s="1"/>
  <c r="U60" i="56"/>
  <c r="X60" i="56" s="1"/>
  <c r="X84" i="56" s="1"/>
  <c r="S60" i="56"/>
  <c r="S84" i="56" s="1"/>
  <c r="R60" i="56"/>
  <c r="R84" i="56" s="1"/>
  <c r="Q60" i="56"/>
  <c r="T60" i="56" s="1"/>
  <c r="G53" i="56"/>
  <c r="F53" i="56"/>
  <c r="E53" i="56"/>
  <c r="P52" i="56"/>
  <c r="Q52" i="56" s="1"/>
  <c r="O52" i="56"/>
  <c r="N52" i="56"/>
  <c r="P51" i="56"/>
  <c r="O51" i="56"/>
  <c r="N51" i="56"/>
  <c r="Q51" i="56" s="1"/>
  <c r="P50" i="56"/>
  <c r="Q50" i="56" s="1"/>
  <c r="O50" i="56"/>
  <c r="N50" i="56"/>
  <c r="P49" i="56"/>
  <c r="O49" i="56"/>
  <c r="N49" i="56"/>
  <c r="Q49" i="56" s="1"/>
  <c r="P48" i="56"/>
  <c r="Q48" i="56" s="1"/>
  <c r="O48" i="56"/>
  <c r="N48" i="56"/>
  <c r="P47" i="56"/>
  <c r="O47" i="56"/>
  <c r="N47" i="56"/>
  <c r="Q47" i="56" s="1"/>
  <c r="P46" i="56"/>
  <c r="Q46" i="56" s="1"/>
  <c r="O46" i="56"/>
  <c r="N46" i="56"/>
  <c r="P45" i="56"/>
  <c r="O45" i="56"/>
  <c r="N45" i="56"/>
  <c r="Q45" i="56" s="1"/>
  <c r="P44" i="56"/>
  <c r="Q44" i="56" s="1"/>
  <c r="O44" i="56"/>
  <c r="N44" i="56"/>
  <c r="P43" i="56"/>
  <c r="O43" i="56"/>
  <c r="N43" i="56"/>
  <c r="Q43" i="56" s="1"/>
  <c r="P42" i="56"/>
  <c r="Q42" i="56" s="1"/>
  <c r="O42" i="56"/>
  <c r="N42" i="56"/>
  <c r="P41" i="56"/>
  <c r="P53" i="56" s="1"/>
  <c r="O41" i="56"/>
  <c r="O53" i="56" s="1"/>
  <c r="N41" i="56"/>
  <c r="N53" i="56" s="1"/>
  <c r="P35" i="56"/>
  <c r="P34" i="56"/>
  <c r="P33" i="56"/>
  <c r="P30" i="56"/>
  <c r="P29" i="56"/>
  <c r="P28" i="56"/>
  <c r="P27" i="56"/>
  <c r="P26" i="56"/>
  <c r="P25" i="56"/>
  <c r="P24" i="56"/>
  <c r="P23" i="56"/>
  <c r="P22" i="56"/>
  <c r="P21" i="56"/>
  <c r="P20" i="56"/>
  <c r="P19" i="56"/>
  <c r="B12" i="56"/>
  <c r="B14" i="56" s="1"/>
  <c r="B11" i="56"/>
  <c r="S162" i="55"/>
  <c r="W162" i="55" s="1"/>
  <c r="R162" i="55"/>
  <c r="V162" i="55" s="1"/>
  <c r="Q162" i="55"/>
  <c r="U162" i="55" s="1"/>
  <c r="X162" i="55" s="1"/>
  <c r="W161" i="55"/>
  <c r="S161" i="55"/>
  <c r="R161" i="55"/>
  <c r="V161" i="55" s="1"/>
  <c r="Q161" i="55"/>
  <c r="U161" i="55" s="1"/>
  <c r="X161" i="55" s="1"/>
  <c r="W160" i="55"/>
  <c r="V160" i="55"/>
  <c r="S160" i="55"/>
  <c r="R160" i="55"/>
  <c r="Q160" i="55"/>
  <c r="U160" i="55" s="1"/>
  <c r="X160" i="55" s="1"/>
  <c r="V159" i="55"/>
  <c r="U159" i="55"/>
  <c r="S159" i="55"/>
  <c r="W159" i="55" s="1"/>
  <c r="R159" i="55"/>
  <c r="Q159" i="55"/>
  <c r="U158" i="55"/>
  <c r="S158" i="55"/>
  <c r="W158" i="55" s="1"/>
  <c r="R158" i="55"/>
  <c r="V158" i="55" s="1"/>
  <c r="X158" i="55" s="1"/>
  <c r="Q158" i="55"/>
  <c r="W157" i="55"/>
  <c r="S157" i="55"/>
  <c r="R157" i="55"/>
  <c r="V157" i="55" s="1"/>
  <c r="Q157" i="55"/>
  <c r="U157" i="55" s="1"/>
  <c r="V156" i="55"/>
  <c r="S156" i="55"/>
  <c r="W156" i="55" s="1"/>
  <c r="R156" i="55"/>
  <c r="Q156" i="55"/>
  <c r="U156" i="55" s="1"/>
  <c r="X156" i="55" s="1"/>
  <c r="U155" i="55"/>
  <c r="S155" i="55"/>
  <c r="W155" i="55" s="1"/>
  <c r="R155" i="55"/>
  <c r="V155" i="55" s="1"/>
  <c r="Q155" i="55"/>
  <c r="S154" i="55"/>
  <c r="W154" i="55" s="1"/>
  <c r="R154" i="55"/>
  <c r="V154" i="55" s="1"/>
  <c r="Q154" i="55"/>
  <c r="U154" i="55" s="1"/>
  <c r="X154" i="55" s="1"/>
  <c r="W153" i="55"/>
  <c r="S153" i="55"/>
  <c r="R153" i="55"/>
  <c r="V153" i="55" s="1"/>
  <c r="Q153" i="55"/>
  <c r="U153" i="55" s="1"/>
  <c r="W152" i="55"/>
  <c r="V152" i="55"/>
  <c r="S152" i="55"/>
  <c r="R152" i="55"/>
  <c r="Q152" i="55"/>
  <c r="U152" i="55" s="1"/>
  <c r="X152" i="55" s="1"/>
  <c r="X151" i="55"/>
  <c r="V151" i="55"/>
  <c r="U151" i="55"/>
  <c r="S151" i="55"/>
  <c r="W151" i="55" s="1"/>
  <c r="R151" i="55"/>
  <c r="Q151" i="55"/>
  <c r="W150" i="55"/>
  <c r="X150" i="55" s="1"/>
  <c r="U150" i="55"/>
  <c r="S150" i="55"/>
  <c r="R150" i="55"/>
  <c r="V150" i="55" s="1"/>
  <c r="Q150" i="55"/>
  <c r="W149" i="55"/>
  <c r="S149" i="55"/>
  <c r="R149" i="55"/>
  <c r="V149" i="55" s="1"/>
  <c r="Q149" i="55"/>
  <c r="U149" i="55" s="1"/>
  <c r="V148" i="55"/>
  <c r="S148" i="55"/>
  <c r="W148" i="55" s="1"/>
  <c r="R148" i="55"/>
  <c r="Q148" i="55"/>
  <c r="U148" i="55" s="1"/>
  <c r="X148" i="55" s="1"/>
  <c r="U147" i="55"/>
  <c r="S147" i="55"/>
  <c r="W147" i="55" s="1"/>
  <c r="R147" i="55"/>
  <c r="V147" i="55" s="1"/>
  <c r="Q147" i="55"/>
  <c r="S146" i="55"/>
  <c r="R146" i="55"/>
  <c r="V146" i="55" s="1"/>
  <c r="Q146" i="55"/>
  <c r="U146" i="55" s="1"/>
  <c r="W145" i="55"/>
  <c r="S145" i="55"/>
  <c r="R145" i="55"/>
  <c r="V145" i="55" s="1"/>
  <c r="Q145" i="55"/>
  <c r="U145" i="55" s="1"/>
  <c r="W144" i="55"/>
  <c r="V144" i="55"/>
  <c r="S144" i="55"/>
  <c r="R144" i="55"/>
  <c r="Q144" i="55"/>
  <c r="V134" i="55"/>
  <c r="S134" i="55"/>
  <c r="W134" i="55" s="1"/>
  <c r="R134" i="55"/>
  <c r="Q134" i="55"/>
  <c r="T134" i="55" s="1"/>
  <c r="V133" i="55"/>
  <c r="S133" i="55"/>
  <c r="W133" i="55" s="1"/>
  <c r="R133" i="55"/>
  <c r="Q133" i="55"/>
  <c r="T133" i="55" s="1"/>
  <c r="V132" i="55"/>
  <c r="U132" i="55"/>
  <c r="X132" i="55" s="1"/>
  <c r="S132" i="55"/>
  <c r="W132" i="55" s="1"/>
  <c r="R132" i="55"/>
  <c r="Q132" i="55"/>
  <c r="T132" i="55" s="1"/>
  <c r="V131" i="55"/>
  <c r="U131" i="55"/>
  <c r="X131" i="55" s="1"/>
  <c r="S131" i="55"/>
  <c r="W131" i="55" s="1"/>
  <c r="R131" i="55"/>
  <c r="Q131" i="55"/>
  <c r="T131" i="55" s="1"/>
  <c r="V130" i="55"/>
  <c r="S130" i="55"/>
  <c r="W130" i="55" s="1"/>
  <c r="R130" i="55"/>
  <c r="Q130" i="55"/>
  <c r="T130" i="55" s="1"/>
  <c r="V129" i="55"/>
  <c r="S129" i="55"/>
  <c r="W129" i="55" s="1"/>
  <c r="R129" i="55"/>
  <c r="Q129" i="55"/>
  <c r="T129" i="55" s="1"/>
  <c r="V128" i="55"/>
  <c r="U128" i="55"/>
  <c r="X128" i="55" s="1"/>
  <c r="S128" i="55"/>
  <c r="W128" i="55" s="1"/>
  <c r="R128" i="55"/>
  <c r="Q128" i="55"/>
  <c r="T128" i="55" s="1"/>
  <c r="V127" i="55"/>
  <c r="U127" i="55"/>
  <c r="X127" i="55" s="1"/>
  <c r="S127" i="55"/>
  <c r="W127" i="55" s="1"/>
  <c r="R127" i="55"/>
  <c r="Q127" i="55"/>
  <c r="T127" i="55" s="1"/>
  <c r="V126" i="55"/>
  <c r="S126" i="55"/>
  <c r="W126" i="55" s="1"/>
  <c r="R126" i="55"/>
  <c r="Q126" i="55"/>
  <c r="T126" i="55" s="1"/>
  <c r="V125" i="55"/>
  <c r="S125" i="55"/>
  <c r="W125" i="55" s="1"/>
  <c r="R125" i="55"/>
  <c r="Q125" i="55"/>
  <c r="T125" i="55" s="1"/>
  <c r="V124" i="55"/>
  <c r="U124" i="55"/>
  <c r="X124" i="55" s="1"/>
  <c r="S124" i="55"/>
  <c r="W124" i="55" s="1"/>
  <c r="R124" i="55"/>
  <c r="Q124" i="55"/>
  <c r="T124" i="55" s="1"/>
  <c r="V123" i="55"/>
  <c r="U123" i="55"/>
  <c r="X123" i="55" s="1"/>
  <c r="S123" i="55"/>
  <c r="W123" i="55" s="1"/>
  <c r="R123" i="55"/>
  <c r="Q123" i="55"/>
  <c r="T123" i="55" s="1"/>
  <c r="V122" i="55"/>
  <c r="S122" i="55"/>
  <c r="W122" i="55" s="1"/>
  <c r="R122" i="55"/>
  <c r="Q122" i="55"/>
  <c r="T122" i="55" s="1"/>
  <c r="V121" i="55"/>
  <c r="S121" i="55"/>
  <c r="W121" i="55" s="1"/>
  <c r="R121" i="55"/>
  <c r="Q121" i="55"/>
  <c r="T121" i="55" s="1"/>
  <c r="V120" i="55"/>
  <c r="U120" i="55"/>
  <c r="X120" i="55" s="1"/>
  <c r="S120" i="55"/>
  <c r="W120" i="55" s="1"/>
  <c r="R120" i="55"/>
  <c r="Q120" i="55"/>
  <c r="T120" i="55" s="1"/>
  <c r="V119" i="55"/>
  <c r="U119" i="55"/>
  <c r="X119" i="55" s="1"/>
  <c r="S119" i="55"/>
  <c r="W119" i="55" s="1"/>
  <c r="R119" i="55"/>
  <c r="Q119" i="55"/>
  <c r="T119" i="55" s="1"/>
  <c r="V118" i="55"/>
  <c r="S118" i="55"/>
  <c r="W118" i="55" s="1"/>
  <c r="R118" i="55"/>
  <c r="Q118" i="55"/>
  <c r="T118" i="55" s="1"/>
  <c r="V117" i="55"/>
  <c r="S117" i="55"/>
  <c r="W117" i="55" s="1"/>
  <c r="R117" i="55"/>
  <c r="Q117" i="55"/>
  <c r="T117" i="55" s="1"/>
  <c r="V116" i="55"/>
  <c r="U116" i="55"/>
  <c r="X116" i="55" s="1"/>
  <c r="S116" i="55"/>
  <c r="W116" i="55" s="1"/>
  <c r="R116" i="55"/>
  <c r="Q116" i="55"/>
  <c r="T116" i="55" s="1"/>
  <c r="V115" i="55"/>
  <c r="U115" i="55"/>
  <c r="X115" i="55" s="1"/>
  <c r="S115" i="55"/>
  <c r="W115" i="55" s="1"/>
  <c r="R115" i="55"/>
  <c r="Q115" i="55"/>
  <c r="T115" i="55" s="1"/>
  <c r="V114" i="55"/>
  <c r="S114" i="55"/>
  <c r="S135" i="55" s="1"/>
  <c r="R114" i="55"/>
  <c r="R135" i="55" s="1"/>
  <c r="Q114" i="55"/>
  <c r="T114" i="55" s="1"/>
  <c r="V108" i="55"/>
  <c r="U108" i="55"/>
  <c r="X108" i="55" s="1"/>
  <c r="S108" i="55"/>
  <c r="W108" i="55" s="1"/>
  <c r="R108" i="55"/>
  <c r="Q108" i="55"/>
  <c r="T108" i="55" s="1"/>
  <c r="V107" i="55"/>
  <c r="S107" i="55"/>
  <c r="W107" i="55" s="1"/>
  <c r="R107" i="55"/>
  <c r="Q107" i="55"/>
  <c r="T107" i="55" s="1"/>
  <c r="V106" i="55"/>
  <c r="S106" i="55"/>
  <c r="W106" i="55" s="1"/>
  <c r="R106" i="55"/>
  <c r="Q106" i="55"/>
  <c r="T106" i="55" s="1"/>
  <c r="V105" i="55"/>
  <c r="U105" i="55"/>
  <c r="X105" i="55" s="1"/>
  <c r="S105" i="55"/>
  <c r="W105" i="55" s="1"/>
  <c r="R105" i="55"/>
  <c r="Q105" i="55"/>
  <c r="T105" i="55" s="1"/>
  <c r="V104" i="55"/>
  <c r="U104" i="55"/>
  <c r="X104" i="55" s="1"/>
  <c r="S104" i="55"/>
  <c r="W104" i="55" s="1"/>
  <c r="R104" i="55"/>
  <c r="Q104" i="55"/>
  <c r="T104" i="55" s="1"/>
  <c r="V103" i="55"/>
  <c r="S103" i="55"/>
  <c r="W103" i="55" s="1"/>
  <c r="R103" i="55"/>
  <c r="Q103" i="55"/>
  <c r="T103" i="55" s="1"/>
  <c r="V102" i="55"/>
  <c r="S102" i="55"/>
  <c r="W102" i="55" s="1"/>
  <c r="R102" i="55"/>
  <c r="Q102" i="55"/>
  <c r="T102" i="55" s="1"/>
  <c r="V101" i="55"/>
  <c r="U101" i="55"/>
  <c r="X101" i="55" s="1"/>
  <c r="S101" i="55"/>
  <c r="W101" i="55" s="1"/>
  <c r="R101" i="55"/>
  <c r="Q101" i="55"/>
  <c r="T101" i="55" s="1"/>
  <c r="V100" i="55"/>
  <c r="U100" i="55"/>
  <c r="X100" i="55" s="1"/>
  <c r="S100" i="55"/>
  <c r="W100" i="55" s="1"/>
  <c r="R100" i="55"/>
  <c r="Q100" i="55"/>
  <c r="T100" i="55" s="1"/>
  <c r="V99" i="55"/>
  <c r="S99" i="55"/>
  <c r="W99" i="55" s="1"/>
  <c r="R99" i="55"/>
  <c r="Q99" i="55"/>
  <c r="T99" i="55" s="1"/>
  <c r="V98" i="55"/>
  <c r="S98" i="55"/>
  <c r="W98" i="55" s="1"/>
  <c r="R98" i="55"/>
  <c r="Q98" i="55"/>
  <c r="T98" i="55" s="1"/>
  <c r="V97" i="55"/>
  <c r="U97" i="55"/>
  <c r="X97" i="55" s="1"/>
  <c r="S97" i="55"/>
  <c r="W97" i="55" s="1"/>
  <c r="R97" i="55"/>
  <c r="Q97" i="55"/>
  <c r="T97" i="55" s="1"/>
  <c r="V96" i="55"/>
  <c r="U96" i="55"/>
  <c r="X96" i="55" s="1"/>
  <c r="S96" i="55"/>
  <c r="W96" i="55" s="1"/>
  <c r="R96" i="55"/>
  <c r="Q96" i="55"/>
  <c r="T96" i="55" s="1"/>
  <c r="V95" i="55"/>
  <c r="S95" i="55"/>
  <c r="W95" i="55" s="1"/>
  <c r="R95" i="55"/>
  <c r="Q95" i="55"/>
  <c r="T95" i="55" s="1"/>
  <c r="V94" i="55"/>
  <c r="S94" i="55"/>
  <c r="W94" i="55" s="1"/>
  <c r="R94" i="55"/>
  <c r="Q94" i="55"/>
  <c r="T94" i="55" s="1"/>
  <c r="V93" i="55"/>
  <c r="U93" i="55"/>
  <c r="X93" i="55" s="1"/>
  <c r="S93" i="55"/>
  <c r="W93" i="55" s="1"/>
  <c r="R93" i="55"/>
  <c r="Q93" i="55"/>
  <c r="T93" i="55" s="1"/>
  <c r="V92" i="55"/>
  <c r="U92" i="55"/>
  <c r="X92" i="55" s="1"/>
  <c r="S92" i="55"/>
  <c r="W92" i="55" s="1"/>
  <c r="R92" i="55"/>
  <c r="Q92" i="55"/>
  <c r="T92" i="55" s="1"/>
  <c r="V91" i="55"/>
  <c r="S91" i="55"/>
  <c r="W91" i="55" s="1"/>
  <c r="R91" i="55"/>
  <c r="Q91" i="55"/>
  <c r="T91" i="55" s="1"/>
  <c r="V90" i="55"/>
  <c r="S90" i="55"/>
  <c r="W90" i="55" s="1"/>
  <c r="R90" i="55"/>
  <c r="Q90" i="55"/>
  <c r="T90" i="55" s="1"/>
  <c r="V89" i="55"/>
  <c r="V109" i="55" s="1"/>
  <c r="U89" i="55"/>
  <c r="S89" i="55"/>
  <c r="S109" i="55" s="1"/>
  <c r="R89" i="55"/>
  <c r="R109" i="55" s="1"/>
  <c r="Q89" i="55"/>
  <c r="T89" i="55" s="1"/>
  <c r="V83" i="55"/>
  <c r="S83" i="55"/>
  <c r="W83" i="55" s="1"/>
  <c r="R83" i="55"/>
  <c r="Q83" i="55"/>
  <c r="T83" i="55" s="1"/>
  <c r="V82" i="55"/>
  <c r="U82" i="55"/>
  <c r="X82" i="55" s="1"/>
  <c r="S82" i="55"/>
  <c r="W82" i="55" s="1"/>
  <c r="R82" i="55"/>
  <c r="Q82" i="55"/>
  <c r="T82" i="55" s="1"/>
  <c r="V81" i="55"/>
  <c r="U81" i="55"/>
  <c r="X81" i="55" s="1"/>
  <c r="S81" i="55"/>
  <c r="W81" i="55" s="1"/>
  <c r="R81" i="55"/>
  <c r="Q81" i="55"/>
  <c r="T81" i="55" s="1"/>
  <c r="V80" i="55"/>
  <c r="S80" i="55"/>
  <c r="W80" i="55" s="1"/>
  <c r="R80" i="55"/>
  <c r="Q80" i="55"/>
  <c r="T80" i="55" s="1"/>
  <c r="V79" i="55"/>
  <c r="S79" i="55"/>
  <c r="W79" i="55" s="1"/>
  <c r="R79" i="55"/>
  <c r="Q79" i="55"/>
  <c r="T79" i="55" s="1"/>
  <c r="V78" i="55"/>
  <c r="U78" i="55"/>
  <c r="X78" i="55" s="1"/>
  <c r="S78" i="55"/>
  <c r="W78" i="55" s="1"/>
  <c r="R78" i="55"/>
  <c r="Q78" i="55"/>
  <c r="T78" i="55" s="1"/>
  <c r="V77" i="55"/>
  <c r="U77" i="55"/>
  <c r="X77" i="55" s="1"/>
  <c r="S77" i="55"/>
  <c r="W77" i="55" s="1"/>
  <c r="R77" i="55"/>
  <c r="Q77" i="55"/>
  <c r="T77" i="55" s="1"/>
  <c r="V76" i="55"/>
  <c r="S76" i="55"/>
  <c r="W76" i="55" s="1"/>
  <c r="R76" i="55"/>
  <c r="Q76" i="55"/>
  <c r="T76" i="55" s="1"/>
  <c r="V75" i="55"/>
  <c r="S75" i="55"/>
  <c r="W75" i="55" s="1"/>
  <c r="R75" i="55"/>
  <c r="Q75" i="55"/>
  <c r="T75" i="55" s="1"/>
  <c r="V74" i="55"/>
  <c r="U74" i="55"/>
  <c r="X74" i="55" s="1"/>
  <c r="S74" i="55"/>
  <c r="W74" i="55" s="1"/>
  <c r="R74" i="55"/>
  <c r="Q74" i="55"/>
  <c r="T74" i="55" s="1"/>
  <c r="V73" i="55"/>
  <c r="U73" i="55"/>
  <c r="X73" i="55" s="1"/>
  <c r="S73" i="55"/>
  <c r="W73" i="55" s="1"/>
  <c r="R73" i="55"/>
  <c r="Q73" i="55"/>
  <c r="T73" i="55" s="1"/>
  <c r="V72" i="55"/>
  <c r="S72" i="55"/>
  <c r="W72" i="55" s="1"/>
  <c r="R72" i="55"/>
  <c r="Q72" i="55"/>
  <c r="T72" i="55" s="1"/>
  <c r="V71" i="55"/>
  <c r="S71" i="55"/>
  <c r="W71" i="55" s="1"/>
  <c r="R71" i="55"/>
  <c r="Q71" i="55"/>
  <c r="T71" i="55" s="1"/>
  <c r="V70" i="55"/>
  <c r="U70" i="55"/>
  <c r="X70" i="55" s="1"/>
  <c r="S70" i="55"/>
  <c r="W70" i="55" s="1"/>
  <c r="R70" i="55"/>
  <c r="Q70" i="55"/>
  <c r="T70" i="55" s="1"/>
  <c r="V69" i="55"/>
  <c r="U69" i="55"/>
  <c r="X69" i="55" s="1"/>
  <c r="S69" i="55"/>
  <c r="W69" i="55" s="1"/>
  <c r="R69" i="55"/>
  <c r="Q69" i="55"/>
  <c r="T69" i="55" s="1"/>
  <c r="V68" i="55"/>
  <c r="S68" i="55"/>
  <c r="W68" i="55" s="1"/>
  <c r="R68" i="55"/>
  <c r="Q68" i="55"/>
  <c r="T68" i="55" s="1"/>
  <c r="V67" i="55"/>
  <c r="S67" i="55"/>
  <c r="W67" i="55" s="1"/>
  <c r="R67" i="55"/>
  <c r="Q67" i="55"/>
  <c r="T67" i="55" s="1"/>
  <c r="V66" i="55"/>
  <c r="U66" i="55"/>
  <c r="X66" i="55" s="1"/>
  <c r="S66" i="55"/>
  <c r="W66" i="55" s="1"/>
  <c r="R66" i="55"/>
  <c r="Q66" i="55"/>
  <c r="T66" i="55" s="1"/>
  <c r="V65" i="55"/>
  <c r="U65" i="55"/>
  <c r="X65" i="55" s="1"/>
  <c r="S65" i="55"/>
  <c r="W65" i="55" s="1"/>
  <c r="R65" i="55"/>
  <c r="Q65" i="55"/>
  <c r="T65" i="55" s="1"/>
  <c r="V64" i="55"/>
  <c r="S64" i="55"/>
  <c r="W64" i="55" s="1"/>
  <c r="R64" i="55"/>
  <c r="Q64" i="55"/>
  <c r="T64" i="55" s="1"/>
  <c r="V63" i="55"/>
  <c r="S63" i="55"/>
  <c r="W63" i="55" s="1"/>
  <c r="R63" i="55"/>
  <c r="Q63" i="55"/>
  <c r="T63" i="55" s="1"/>
  <c r="V62" i="55"/>
  <c r="U62" i="55"/>
  <c r="X62" i="55" s="1"/>
  <c r="S62" i="55"/>
  <c r="W62" i="55" s="1"/>
  <c r="R62" i="55"/>
  <c r="Q62" i="55"/>
  <c r="T62" i="55" s="1"/>
  <c r="V61" i="55"/>
  <c r="V84" i="55" s="1"/>
  <c r="U61" i="55"/>
  <c r="X61" i="55" s="1"/>
  <c r="S61" i="55"/>
  <c r="W61" i="55" s="1"/>
  <c r="R61" i="55"/>
  <c r="Q61" i="55"/>
  <c r="T61" i="55" s="1"/>
  <c r="V60" i="55"/>
  <c r="S60" i="55"/>
  <c r="S84" i="55" s="1"/>
  <c r="R60" i="55"/>
  <c r="R84" i="55" s="1"/>
  <c r="Q60" i="55"/>
  <c r="T60" i="55" s="1"/>
  <c r="T84" i="55" s="1"/>
  <c r="G53" i="55"/>
  <c r="F53" i="55"/>
  <c r="E53" i="55"/>
  <c r="P52" i="55"/>
  <c r="Q52" i="55" s="1"/>
  <c r="O52" i="55"/>
  <c r="N52" i="55"/>
  <c r="P51" i="55"/>
  <c r="O51" i="55"/>
  <c r="Q51" i="55" s="1"/>
  <c r="N51" i="55"/>
  <c r="P50" i="55"/>
  <c r="Q50" i="55" s="1"/>
  <c r="O50" i="55"/>
  <c r="N50" i="55"/>
  <c r="P49" i="55"/>
  <c r="O49" i="55"/>
  <c r="Q49" i="55" s="1"/>
  <c r="N49" i="55"/>
  <c r="P48" i="55"/>
  <c r="Q48" i="55" s="1"/>
  <c r="O48" i="55"/>
  <c r="N48" i="55"/>
  <c r="P47" i="55"/>
  <c r="O47" i="55"/>
  <c r="N47" i="55"/>
  <c r="P46" i="55"/>
  <c r="Q46" i="55" s="1"/>
  <c r="O46" i="55"/>
  <c r="N46" i="55"/>
  <c r="P45" i="55"/>
  <c r="O45" i="55"/>
  <c r="Q45" i="55" s="1"/>
  <c r="N45" i="55"/>
  <c r="Q44" i="55"/>
  <c r="P44" i="55"/>
  <c r="O44" i="55"/>
  <c r="N44" i="55"/>
  <c r="P43" i="55"/>
  <c r="O43" i="55"/>
  <c r="Q43" i="55" s="1"/>
  <c r="N43" i="55"/>
  <c r="P42" i="55"/>
  <c r="Q42" i="55" s="1"/>
  <c r="O42" i="55"/>
  <c r="N42" i="55"/>
  <c r="P41" i="55"/>
  <c r="O41" i="55"/>
  <c r="N41" i="55"/>
  <c r="N53" i="55" s="1"/>
  <c r="P35" i="55"/>
  <c r="P34" i="55"/>
  <c r="P33" i="55"/>
  <c r="P30" i="55"/>
  <c r="P29" i="55"/>
  <c r="P28" i="55"/>
  <c r="P27" i="55"/>
  <c r="P26" i="55"/>
  <c r="P25" i="55"/>
  <c r="P24" i="55"/>
  <c r="P23" i="55"/>
  <c r="P22" i="55"/>
  <c r="P21" i="55"/>
  <c r="P20" i="55"/>
  <c r="P19" i="55"/>
  <c r="B12" i="55"/>
  <c r="B14" i="55" s="1"/>
  <c r="B11" i="55"/>
  <c r="S162" i="54"/>
  <c r="W162" i="54" s="1"/>
  <c r="R162" i="54"/>
  <c r="V162" i="54" s="1"/>
  <c r="Q162" i="54"/>
  <c r="U162" i="54" s="1"/>
  <c r="X162" i="54" s="1"/>
  <c r="S161" i="54"/>
  <c r="W161" i="54" s="1"/>
  <c r="R161" i="54"/>
  <c r="V161" i="54" s="1"/>
  <c r="Q161" i="54"/>
  <c r="U161" i="54" s="1"/>
  <c r="X161" i="54" s="1"/>
  <c r="S160" i="54"/>
  <c r="W160" i="54" s="1"/>
  <c r="R160" i="54"/>
  <c r="V160" i="54" s="1"/>
  <c r="Q160" i="54"/>
  <c r="U160" i="54" s="1"/>
  <c r="X160" i="54" s="1"/>
  <c r="W159" i="54"/>
  <c r="S159" i="54"/>
  <c r="R159" i="54"/>
  <c r="V159" i="54" s="1"/>
  <c r="Q159" i="54"/>
  <c r="U159" i="54" s="1"/>
  <c r="X159" i="54" s="1"/>
  <c r="X158" i="54"/>
  <c r="W158" i="54"/>
  <c r="V158" i="54"/>
  <c r="S158" i="54"/>
  <c r="R158" i="54"/>
  <c r="Q158" i="54"/>
  <c r="U158" i="54" s="1"/>
  <c r="W157" i="54"/>
  <c r="V157" i="54"/>
  <c r="U157" i="54"/>
  <c r="X157" i="54" s="1"/>
  <c r="S157" i="54"/>
  <c r="R157" i="54"/>
  <c r="Q157" i="54"/>
  <c r="V156" i="54"/>
  <c r="U156" i="54"/>
  <c r="X156" i="54" s="1"/>
  <c r="S156" i="54"/>
  <c r="W156" i="54" s="1"/>
  <c r="R156" i="54"/>
  <c r="Q156" i="54"/>
  <c r="U155" i="54"/>
  <c r="S155" i="54"/>
  <c r="W155" i="54" s="1"/>
  <c r="R155" i="54"/>
  <c r="V155" i="54" s="1"/>
  <c r="Q155" i="54"/>
  <c r="S154" i="54"/>
  <c r="W154" i="54" s="1"/>
  <c r="R154" i="54"/>
  <c r="V154" i="54" s="1"/>
  <c r="Q154" i="54"/>
  <c r="U154" i="54" s="1"/>
  <c r="S153" i="54"/>
  <c r="W153" i="54" s="1"/>
  <c r="R153" i="54"/>
  <c r="V153" i="54" s="1"/>
  <c r="Q153" i="54"/>
  <c r="U153" i="54" s="1"/>
  <c r="S152" i="54"/>
  <c r="W152" i="54" s="1"/>
  <c r="R152" i="54"/>
  <c r="V152" i="54" s="1"/>
  <c r="Q152" i="54"/>
  <c r="U152" i="54" s="1"/>
  <c r="X152" i="54" s="1"/>
  <c r="W151" i="54"/>
  <c r="S151" i="54"/>
  <c r="R151" i="54"/>
  <c r="V151" i="54" s="1"/>
  <c r="Q151" i="54"/>
  <c r="U151" i="54" s="1"/>
  <c r="X150" i="54"/>
  <c r="W150" i="54"/>
  <c r="V150" i="54"/>
  <c r="S150" i="54"/>
  <c r="R150" i="54"/>
  <c r="Q150" i="54"/>
  <c r="U150" i="54" s="1"/>
  <c r="W149" i="54"/>
  <c r="V149" i="54"/>
  <c r="U149" i="54"/>
  <c r="S149" i="54"/>
  <c r="R149" i="54"/>
  <c r="Q149" i="54"/>
  <c r="V148" i="54"/>
  <c r="U148" i="54"/>
  <c r="S148" i="54"/>
  <c r="W148" i="54" s="1"/>
  <c r="R148" i="54"/>
  <c r="Q148" i="54"/>
  <c r="U147" i="54"/>
  <c r="S147" i="54"/>
  <c r="W147" i="54" s="1"/>
  <c r="R147" i="54"/>
  <c r="V147" i="54" s="1"/>
  <c r="Q147" i="54"/>
  <c r="S146" i="54"/>
  <c r="W146" i="54" s="1"/>
  <c r="R146" i="54"/>
  <c r="V146" i="54" s="1"/>
  <c r="Q146" i="54"/>
  <c r="U146" i="54" s="1"/>
  <c r="S145" i="54"/>
  <c r="W145" i="54" s="1"/>
  <c r="R145" i="54"/>
  <c r="V145" i="54" s="1"/>
  <c r="Q145" i="54"/>
  <c r="U145" i="54" s="1"/>
  <c r="S144" i="54"/>
  <c r="S163" i="54" s="1"/>
  <c r="R144" i="54"/>
  <c r="Q144" i="54"/>
  <c r="W134" i="54"/>
  <c r="S134" i="54"/>
  <c r="R134" i="54"/>
  <c r="V134" i="54" s="1"/>
  <c r="Q134" i="54"/>
  <c r="W133" i="54"/>
  <c r="S133" i="54"/>
  <c r="R133" i="54"/>
  <c r="V133" i="54" s="1"/>
  <c r="Q133" i="54"/>
  <c r="W132" i="54"/>
  <c r="S132" i="54"/>
  <c r="R132" i="54"/>
  <c r="V132" i="54" s="1"/>
  <c r="Q132" i="54"/>
  <c r="W131" i="54"/>
  <c r="S131" i="54"/>
  <c r="R131" i="54"/>
  <c r="V131" i="54" s="1"/>
  <c r="Q131" i="54"/>
  <c r="W130" i="54"/>
  <c r="S130" i="54"/>
  <c r="R130" i="54"/>
  <c r="V130" i="54" s="1"/>
  <c r="Q130" i="54"/>
  <c r="W129" i="54"/>
  <c r="S129" i="54"/>
  <c r="R129" i="54"/>
  <c r="V129" i="54" s="1"/>
  <c r="Q129" i="54"/>
  <c r="W128" i="54"/>
  <c r="S128" i="54"/>
  <c r="R128" i="54"/>
  <c r="V128" i="54" s="1"/>
  <c r="Q128" i="54"/>
  <c r="W127" i="54"/>
  <c r="S127" i="54"/>
  <c r="R127" i="54"/>
  <c r="V127" i="54" s="1"/>
  <c r="Q127" i="54"/>
  <c r="W126" i="54"/>
  <c r="S126" i="54"/>
  <c r="R126" i="54"/>
  <c r="V126" i="54" s="1"/>
  <c r="Q126" i="54"/>
  <c r="W125" i="54"/>
  <c r="S125" i="54"/>
  <c r="R125" i="54"/>
  <c r="V125" i="54" s="1"/>
  <c r="Q125" i="54"/>
  <c r="W124" i="54"/>
  <c r="S124" i="54"/>
  <c r="R124" i="54"/>
  <c r="V124" i="54" s="1"/>
  <c r="Q124" i="54"/>
  <c r="W123" i="54"/>
  <c r="S123" i="54"/>
  <c r="R123" i="54"/>
  <c r="V123" i="54" s="1"/>
  <c r="Q123" i="54"/>
  <c r="W122" i="54"/>
  <c r="S122" i="54"/>
  <c r="R122" i="54"/>
  <c r="V122" i="54" s="1"/>
  <c r="Q122" i="54"/>
  <c r="W121" i="54"/>
  <c r="S121" i="54"/>
  <c r="R121" i="54"/>
  <c r="V121" i="54" s="1"/>
  <c r="Q121" i="54"/>
  <c r="W120" i="54"/>
  <c r="S120" i="54"/>
  <c r="R120" i="54"/>
  <c r="V120" i="54" s="1"/>
  <c r="Q120" i="54"/>
  <c r="W119" i="54"/>
  <c r="S119" i="54"/>
  <c r="R119" i="54"/>
  <c r="V119" i="54" s="1"/>
  <c r="Q119" i="54"/>
  <c r="W118" i="54"/>
  <c r="S118" i="54"/>
  <c r="R118" i="54"/>
  <c r="V118" i="54" s="1"/>
  <c r="Q118" i="54"/>
  <c r="W117" i="54"/>
  <c r="S117" i="54"/>
  <c r="R117" i="54"/>
  <c r="V117" i="54" s="1"/>
  <c r="Q117" i="54"/>
  <c r="W116" i="54"/>
  <c r="S116" i="54"/>
  <c r="R116" i="54"/>
  <c r="V116" i="54" s="1"/>
  <c r="Q116" i="54"/>
  <c r="W115" i="54"/>
  <c r="S115" i="54"/>
  <c r="R115" i="54"/>
  <c r="V115" i="54" s="1"/>
  <c r="Q115" i="54"/>
  <c r="Q135" i="54" s="1"/>
  <c r="W114" i="54"/>
  <c r="W135" i="54" s="1"/>
  <c r="S114" i="54"/>
  <c r="S135" i="54" s="1"/>
  <c r="R114" i="54"/>
  <c r="R135" i="54" s="1"/>
  <c r="Q114" i="54"/>
  <c r="W108" i="54"/>
  <c r="S108" i="54"/>
  <c r="R108" i="54"/>
  <c r="V108" i="54" s="1"/>
  <c r="Q108" i="54"/>
  <c r="W107" i="54"/>
  <c r="S107" i="54"/>
  <c r="R107" i="54"/>
  <c r="V107" i="54" s="1"/>
  <c r="Q107" i="54"/>
  <c r="W106" i="54"/>
  <c r="S106" i="54"/>
  <c r="R106" i="54"/>
  <c r="V106" i="54" s="1"/>
  <c r="Q106" i="54"/>
  <c r="W105" i="54"/>
  <c r="S105" i="54"/>
  <c r="R105" i="54"/>
  <c r="V105" i="54" s="1"/>
  <c r="Q105" i="54"/>
  <c r="W104" i="54"/>
  <c r="S104" i="54"/>
  <c r="R104" i="54"/>
  <c r="V104" i="54" s="1"/>
  <c r="Q104" i="54"/>
  <c r="W103" i="54"/>
  <c r="S103" i="54"/>
  <c r="R103" i="54"/>
  <c r="V103" i="54" s="1"/>
  <c r="Q103" i="54"/>
  <c r="W102" i="54"/>
  <c r="S102" i="54"/>
  <c r="R102" i="54"/>
  <c r="V102" i="54" s="1"/>
  <c r="Q102" i="54"/>
  <c r="W101" i="54"/>
  <c r="S101" i="54"/>
  <c r="R101" i="54"/>
  <c r="V101" i="54" s="1"/>
  <c r="Q101" i="54"/>
  <c r="W100" i="54"/>
  <c r="S100" i="54"/>
  <c r="R100" i="54"/>
  <c r="V100" i="54" s="1"/>
  <c r="Q100" i="54"/>
  <c r="W99" i="54"/>
  <c r="S99" i="54"/>
  <c r="R99" i="54"/>
  <c r="V99" i="54" s="1"/>
  <c r="Q99" i="54"/>
  <c r="W98" i="54"/>
  <c r="S98" i="54"/>
  <c r="R98" i="54"/>
  <c r="V98" i="54" s="1"/>
  <c r="Q98" i="54"/>
  <c r="W97" i="54"/>
  <c r="S97" i="54"/>
  <c r="R97" i="54"/>
  <c r="V97" i="54" s="1"/>
  <c r="Q97" i="54"/>
  <c r="W96" i="54"/>
  <c r="S96" i="54"/>
  <c r="R96" i="54"/>
  <c r="V96" i="54" s="1"/>
  <c r="Q96" i="54"/>
  <c r="W95" i="54"/>
  <c r="S95" i="54"/>
  <c r="R95" i="54"/>
  <c r="V95" i="54" s="1"/>
  <c r="Q95" i="54"/>
  <c r="W94" i="54"/>
  <c r="S94" i="54"/>
  <c r="R94" i="54"/>
  <c r="V94" i="54" s="1"/>
  <c r="Q94" i="54"/>
  <c r="W93" i="54"/>
  <c r="S93" i="54"/>
  <c r="R93" i="54"/>
  <c r="V93" i="54" s="1"/>
  <c r="Q93" i="54"/>
  <c r="W92" i="54"/>
  <c r="S92" i="54"/>
  <c r="R92" i="54"/>
  <c r="V92" i="54" s="1"/>
  <c r="Q92" i="54"/>
  <c r="W91" i="54"/>
  <c r="S91" i="54"/>
  <c r="R91" i="54"/>
  <c r="V91" i="54" s="1"/>
  <c r="Q91" i="54"/>
  <c r="W90" i="54"/>
  <c r="S90" i="54"/>
  <c r="R90" i="54"/>
  <c r="V90" i="54" s="1"/>
  <c r="Q90" i="54"/>
  <c r="S89" i="54"/>
  <c r="S109" i="54" s="1"/>
  <c r="R89" i="54"/>
  <c r="R109" i="54" s="1"/>
  <c r="Q89" i="54"/>
  <c r="S83" i="54"/>
  <c r="W83" i="54" s="1"/>
  <c r="R83" i="54"/>
  <c r="V83" i="54" s="1"/>
  <c r="Q83" i="54"/>
  <c r="S82" i="54"/>
  <c r="W82" i="54" s="1"/>
  <c r="R82" i="54"/>
  <c r="V82" i="54" s="1"/>
  <c r="Q82" i="54"/>
  <c r="S81" i="54"/>
  <c r="W81" i="54" s="1"/>
  <c r="R81" i="54"/>
  <c r="V81" i="54" s="1"/>
  <c r="Q81" i="54"/>
  <c r="S80" i="54"/>
  <c r="W80" i="54" s="1"/>
  <c r="R80" i="54"/>
  <c r="V80" i="54" s="1"/>
  <c r="Q80" i="54"/>
  <c r="S79" i="54"/>
  <c r="W79" i="54" s="1"/>
  <c r="R79" i="54"/>
  <c r="V79" i="54" s="1"/>
  <c r="Q79" i="54"/>
  <c r="S78" i="54"/>
  <c r="W78" i="54" s="1"/>
  <c r="R78" i="54"/>
  <c r="V78" i="54" s="1"/>
  <c r="Q78" i="54"/>
  <c r="S77" i="54"/>
  <c r="W77" i="54" s="1"/>
  <c r="R77" i="54"/>
  <c r="V77" i="54" s="1"/>
  <c r="Q77" i="54"/>
  <c r="S76" i="54"/>
  <c r="W76" i="54" s="1"/>
  <c r="R76" i="54"/>
  <c r="V76" i="54" s="1"/>
  <c r="Q76" i="54"/>
  <c r="S75" i="54"/>
  <c r="W75" i="54" s="1"/>
  <c r="R75" i="54"/>
  <c r="V75" i="54" s="1"/>
  <c r="Q75" i="54"/>
  <c r="S74" i="54"/>
  <c r="W74" i="54" s="1"/>
  <c r="R74" i="54"/>
  <c r="V74" i="54" s="1"/>
  <c r="Q74" i="54"/>
  <c r="S73" i="54"/>
  <c r="W73" i="54" s="1"/>
  <c r="R73" i="54"/>
  <c r="V73" i="54" s="1"/>
  <c r="Q73" i="54"/>
  <c r="S72" i="54"/>
  <c r="W72" i="54" s="1"/>
  <c r="R72" i="54"/>
  <c r="V72" i="54" s="1"/>
  <c r="Q72" i="54"/>
  <c r="S71" i="54"/>
  <c r="W71" i="54" s="1"/>
  <c r="R71" i="54"/>
  <c r="V71" i="54" s="1"/>
  <c r="Q71" i="54"/>
  <c r="S70" i="54"/>
  <c r="W70" i="54" s="1"/>
  <c r="R70" i="54"/>
  <c r="V70" i="54" s="1"/>
  <c r="Q70" i="54"/>
  <c r="S69" i="54"/>
  <c r="W69" i="54" s="1"/>
  <c r="R69" i="54"/>
  <c r="V69" i="54" s="1"/>
  <c r="Q69" i="54"/>
  <c r="S68" i="54"/>
  <c r="W68" i="54" s="1"/>
  <c r="R68" i="54"/>
  <c r="V68" i="54" s="1"/>
  <c r="Q68" i="54"/>
  <c r="S67" i="54"/>
  <c r="W67" i="54" s="1"/>
  <c r="R67" i="54"/>
  <c r="V67" i="54" s="1"/>
  <c r="Q67" i="54"/>
  <c r="S66" i="54"/>
  <c r="W66" i="54" s="1"/>
  <c r="R66" i="54"/>
  <c r="V66" i="54" s="1"/>
  <c r="Q66" i="54"/>
  <c r="S65" i="54"/>
  <c r="W65" i="54" s="1"/>
  <c r="R65" i="54"/>
  <c r="V65" i="54" s="1"/>
  <c r="Q65" i="54"/>
  <c r="S64" i="54"/>
  <c r="W64" i="54" s="1"/>
  <c r="R64" i="54"/>
  <c r="V64" i="54" s="1"/>
  <c r="Q64" i="54"/>
  <c r="S63" i="54"/>
  <c r="W63" i="54" s="1"/>
  <c r="R63" i="54"/>
  <c r="V63" i="54" s="1"/>
  <c r="Q63" i="54"/>
  <c r="S62" i="54"/>
  <c r="W62" i="54" s="1"/>
  <c r="R62" i="54"/>
  <c r="V62" i="54" s="1"/>
  <c r="Q62" i="54"/>
  <c r="S61" i="54"/>
  <c r="W61" i="54" s="1"/>
  <c r="R61" i="54"/>
  <c r="V61" i="54" s="1"/>
  <c r="Q61" i="54"/>
  <c r="S60" i="54"/>
  <c r="R60" i="54"/>
  <c r="Q60" i="54"/>
  <c r="G53" i="54"/>
  <c r="F53" i="54"/>
  <c r="E53" i="54"/>
  <c r="P52" i="54"/>
  <c r="O52" i="54"/>
  <c r="N52" i="54"/>
  <c r="Q52" i="54" s="1"/>
  <c r="P51" i="54"/>
  <c r="O51" i="54"/>
  <c r="N51" i="54"/>
  <c r="Q51" i="54" s="1"/>
  <c r="P50" i="54"/>
  <c r="O50" i="54"/>
  <c r="N50" i="54"/>
  <c r="Q50" i="54" s="1"/>
  <c r="P49" i="54"/>
  <c r="O49" i="54"/>
  <c r="N49" i="54"/>
  <c r="Q49" i="54" s="1"/>
  <c r="P48" i="54"/>
  <c r="O48" i="54"/>
  <c r="N48" i="54"/>
  <c r="Q48" i="54" s="1"/>
  <c r="P47" i="54"/>
  <c r="Q47" i="54" s="1"/>
  <c r="O47" i="54"/>
  <c r="N47" i="54"/>
  <c r="P46" i="54"/>
  <c r="O46" i="54"/>
  <c r="N46" i="54"/>
  <c r="Q46" i="54" s="1"/>
  <c r="P45" i="54"/>
  <c r="O45" i="54"/>
  <c r="Q45" i="54" s="1"/>
  <c r="N45" i="54"/>
  <c r="P44" i="54"/>
  <c r="O44" i="54"/>
  <c r="N44" i="54"/>
  <c r="P43" i="54"/>
  <c r="O43" i="54"/>
  <c r="N43" i="54"/>
  <c r="Q43" i="54" s="1"/>
  <c r="P42" i="54"/>
  <c r="O42" i="54"/>
  <c r="N42" i="54"/>
  <c r="Q42" i="54" s="1"/>
  <c r="P41" i="54"/>
  <c r="O41" i="54"/>
  <c r="O53" i="54" s="1"/>
  <c r="N41" i="54"/>
  <c r="N53" i="54" s="1"/>
  <c r="P35" i="54"/>
  <c r="P34" i="54"/>
  <c r="P33" i="54"/>
  <c r="P30" i="54"/>
  <c r="P29" i="54"/>
  <c r="P28" i="54"/>
  <c r="P27" i="54"/>
  <c r="P26" i="54"/>
  <c r="P25" i="54"/>
  <c r="P24" i="54"/>
  <c r="P23" i="54"/>
  <c r="P22" i="54"/>
  <c r="P21" i="54"/>
  <c r="P20" i="54"/>
  <c r="P19" i="54"/>
  <c r="B14" i="54"/>
  <c r="B12" i="54"/>
  <c r="B11" i="54"/>
  <c r="R49" i="8"/>
  <c r="G28" i="60" s="1"/>
  <c r="F14" i="60"/>
  <c r="F13" i="60"/>
  <c r="F12" i="60"/>
  <c r="F11" i="60"/>
  <c r="F10" i="60"/>
  <c r="H31" i="18"/>
  <c r="T95" i="58" l="1"/>
  <c r="U95" i="58"/>
  <c r="X95" i="58" s="1"/>
  <c r="T99" i="58"/>
  <c r="U99" i="58"/>
  <c r="X99" i="58" s="1"/>
  <c r="T103" i="58"/>
  <c r="T109" i="58" s="1"/>
  <c r="U103" i="58"/>
  <c r="X103" i="58" s="1"/>
  <c r="T107" i="58"/>
  <c r="U107" i="58"/>
  <c r="X107" i="58" s="1"/>
  <c r="T114" i="58"/>
  <c r="Q135" i="58"/>
  <c r="U114" i="58"/>
  <c r="T118" i="58"/>
  <c r="U118" i="58"/>
  <c r="X118" i="58" s="1"/>
  <c r="T122" i="58"/>
  <c r="U122" i="58"/>
  <c r="X122" i="58" s="1"/>
  <c r="X158" i="58"/>
  <c r="Q45" i="58"/>
  <c r="U163" i="58"/>
  <c r="X155" i="58"/>
  <c r="N53" i="58"/>
  <c r="Q41" i="58"/>
  <c r="T64" i="58"/>
  <c r="T72" i="58"/>
  <c r="T80" i="58"/>
  <c r="T90" i="58"/>
  <c r="X148" i="58"/>
  <c r="X157" i="58"/>
  <c r="O53" i="58"/>
  <c r="U84" i="58"/>
  <c r="Q84" i="58"/>
  <c r="T93" i="58"/>
  <c r="U93" i="58"/>
  <c r="X93" i="58" s="1"/>
  <c r="T97" i="58"/>
  <c r="U97" i="58"/>
  <c r="X97" i="58" s="1"/>
  <c r="U101" i="58"/>
  <c r="X101" i="58" s="1"/>
  <c r="T101" i="58"/>
  <c r="T105" i="58"/>
  <c r="U105" i="58"/>
  <c r="X105" i="58" s="1"/>
  <c r="Q109" i="58"/>
  <c r="T116" i="58"/>
  <c r="U116" i="58"/>
  <c r="X116" i="58" s="1"/>
  <c r="T120" i="58"/>
  <c r="U120" i="58"/>
  <c r="X120" i="58" s="1"/>
  <c r="W163" i="58"/>
  <c r="X60" i="58"/>
  <c r="X84" i="58" s="1"/>
  <c r="T117" i="58"/>
  <c r="U117" i="58"/>
  <c r="X117" i="58" s="1"/>
  <c r="V163" i="58"/>
  <c r="T62" i="58"/>
  <c r="T70" i="58"/>
  <c r="T78" i="58"/>
  <c r="X144" i="58"/>
  <c r="X147" i="58"/>
  <c r="Q163" i="58"/>
  <c r="U98" i="58"/>
  <c r="X98" i="58" s="1"/>
  <c r="T98" i="58"/>
  <c r="T121" i="58"/>
  <c r="U121" i="58"/>
  <c r="X121" i="58" s="1"/>
  <c r="Q51" i="58"/>
  <c r="T61" i="58"/>
  <c r="T69" i="58"/>
  <c r="T77" i="58"/>
  <c r="U96" i="58"/>
  <c r="X96" i="58" s="1"/>
  <c r="T96" i="58"/>
  <c r="T100" i="58"/>
  <c r="U100" i="58"/>
  <c r="X100" i="58" s="1"/>
  <c r="T104" i="58"/>
  <c r="U104" i="58"/>
  <c r="X104" i="58" s="1"/>
  <c r="U108" i="58"/>
  <c r="X108" i="58" s="1"/>
  <c r="T108" i="58"/>
  <c r="T115" i="58"/>
  <c r="U115" i="58"/>
  <c r="X115" i="58" s="1"/>
  <c r="T119" i="58"/>
  <c r="U119" i="58"/>
  <c r="X119" i="58" s="1"/>
  <c r="T123" i="58"/>
  <c r="U123" i="58"/>
  <c r="X123" i="58" s="1"/>
  <c r="X154" i="58"/>
  <c r="R163" i="58"/>
  <c r="U94" i="58"/>
  <c r="X94" i="58" s="1"/>
  <c r="T94" i="58"/>
  <c r="T102" i="58"/>
  <c r="U102" i="58"/>
  <c r="X102" i="58" s="1"/>
  <c r="T106" i="58"/>
  <c r="U106" i="58"/>
  <c r="X106" i="58" s="1"/>
  <c r="Q49" i="58"/>
  <c r="T60" i="58"/>
  <c r="T68" i="58"/>
  <c r="T76" i="58"/>
  <c r="X89" i="58"/>
  <c r="T91" i="58"/>
  <c r="U91" i="58"/>
  <c r="X91" i="58" s="1"/>
  <c r="X149" i="58"/>
  <c r="X156" i="58"/>
  <c r="S163" i="58"/>
  <c r="U124" i="58"/>
  <c r="X124" i="58" s="1"/>
  <c r="U125" i="58"/>
  <c r="X125" i="58" s="1"/>
  <c r="U126" i="58"/>
  <c r="X126" i="58" s="1"/>
  <c r="U127" i="58"/>
  <c r="X127" i="58" s="1"/>
  <c r="U128" i="58"/>
  <c r="X128" i="58" s="1"/>
  <c r="U129" i="58"/>
  <c r="X129" i="58" s="1"/>
  <c r="U130" i="58"/>
  <c r="X130" i="58" s="1"/>
  <c r="U131" i="58"/>
  <c r="X131" i="58" s="1"/>
  <c r="U132" i="58"/>
  <c r="X132" i="58" s="1"/>
  <c r="U133" i="58"/>
  <c r="X133" i="58" s="1"/>
  <c r="U134" i="58"/>
  <c r="X134" i="58" s="1"/>
  <c r="Q49" i="57"/>
  <c r="T90" i="57"/>
  <c r="T109" i="57" s="1"/>
  <c r="U90" i="57"/>
  <c r="X90" i="57" s="1"/>
  <c r="T94" i="57"/>
  <c r="U94" i="57"/>
  <c r="X94" i="57" s="1"/>
  <c r="T98" i="57"/>
  <c r="U98" i="57"/>
  <c r="X98" i="57" s="1"/>
  <c r="T102" i="57"/>
  <c r="U102" i="57"/>
  <c r="X102" i="57" s="1"/>
  <c r="T106" i="57"/>
  <c r="U106" i="57"/>
  <c r="X106" i="57" s="1"/>
  <c r="T117" i="57"/>
  <c r="U117" i="57"/>
  <c r="X117" i="57" s="1"/>
  <c r="T121" i="57"/>
  <c r="U121" i="57"/>
  <c r="X121" i="57" s="1"/>
  <c r="V163" i="57"/>
  <c r="X146" i="57"/>
  <c r="X155" i="57"/>
  <c r="Q47" i="57"/>
  <c r="T67" i="57"/>
  <c r="T75" i="57"/>
  <c r="T83" i="57"/>
  <c r="X148" i="57"/>
  <c r="X162" i="57"/>
  <c r="T66" i="57"/>
  <c r="U93" i="57"/>
  <c r="X93" i="57" s="1"/>
  <c r="T93" i="57"/>
  <c r="T101" i="57"/>
  <c r="U101" i="57"/>
  <c r="X101" i="57" s="1"/>
  <c r="T105" i="57"/>
  <c r="U105" i="57"/>
  <c r="X105" i="57" s="1"/>
  <c r="W163" i="57"/>
  <c r="X144" i="57"/>
  <c r="N53" i="57"/>
  <c r="Q41" i="57"/>
  <c r="T92" i="57"/>
  <c r="U92" i="57"/>
  <c r="X92" i="57" s="1"/>
  <c r="X109" i="57" s="1"/>
  <c r="T96" i="57"/>
  <c r="U96" i="57"/>
  <c r="X96" i="57" s="1"/>
  <c r="T100" i="57"/>
  <c r="U100" i="57"/>
  <c r="X100" i="57" s="1"/>
  <c r="U104" i="57"/>
  <c r="X104" i="57" s="1"/>
  <c r="T104" i="57"/>
  <c r="T108" i="57"/>
  <c r="U108" i="57"/>
  <c r="X108" i="57" s="1"/>
  <c r="T115" i="57"/>
  <c r="U115" i="57"/>
  <c r="X115" i="57" s="1"/>
  <c r="T119" i="57"/>
  <c r="U119" i="57"/>
  <c r="X119" i="57" s="1"/>
  <c r="Q163" i="57"/>
  <c r="T82" i="57"/>
  <c r="T116" i="57"/>
  <c r="U116" i="57"/>
  <c r="X116" i="57" s="1"/>
  <c r="O53" i="57"/>
  <c r="U84" i="57"/>
  <c r="T63" i="57"/>
  <c r="T71" i="57"/>
  <c r="T79" i="57"/>
  <c r="Q84" i="57"/>
  <c r="X149" i="57"/>
  <c r="X154" i="57"/>
  <c r="R163" i="57"/>
  <c r="T74" i="57"/>
  <c r="U97" i="57"/>
  <c r="X97" i="57" s="1"/>
  <c r="T97" i="57"/>
  <c r="T120" i="57"/>
  <c r="U120" i="57"/>
  <c r="X120" i="57" s="1"/>
  <c r="T62" i="57"/>
  <c r="T84" i="57" s="1"/>
  <c r="V54" i="57" s="1"/>
  <c r="T70" i="57"/>
  <c r="T78" i="57"/>
  <c r="U91" i="57"/>
  <c r="X91" i="57" s="1"/>
  <c r="T91" i="57"/>
  <c r="U95" i="57"/>
  <c r="X95" i="57" s="1"/>
  <c r="T95" i="57"/>
  <c r="T99" i="57"/>
  <c r="U99" i="57"/>
  <c r="X99" i="57" s="1"/>
  <c r="T103" i="57"/>
  <c r="U103" i="57"/>
  <c r="X103" i="57" s="1"/>
  <c r="T107" i="57"/>
  <c r="U107" i="57"/>
  <c r="X107" i="57" s="1"/>
  <c r="T114" i="57"/>
  <c r="T135" i="57" s="1"/>
  <c r="Q135" i="57"/>
  <c r="U114" i="57"/>
  <c r="T118" i="57"/>
  <c r="U118" i="57"/>
  <c r="X118" i="57" s="1"/>
  <c r="T126" i="57"/>
  <c r="U126" i="57"/>
  <c r="X126" i="57" s="1"/>
  <c r="X156" i="57"/>
  <c r="S163" i="57"/>
  <c r="U122" i="57"/>
  <c r="X122" i="57" s="1"/>
  <c r="U123" i="57"/>
  <c r="X123" i="57" s="1"/>
  <c r="U124" i="57"/>
  <c r="X124" i="57" s="1"/>
  <c r="U125" i="57"/>
  <c r="X125" i="57" s="1"/>
  <c r="U127" i="57"/>
  <c r="X127" i="57" s="1"/>
  <c r="U128" i="57"/>
  <c r="X128" i="57" s="1"/>
  <c r="U129" i="57"/>
  <c r="X129" i="57" s="1"/>
  <c r="U130" i="57"/>
  <c r="X130" i="57" s="1"/>
  <c r="U131" i="57"/>
  <c r="X131" i="57" s="1"/>
  <c r="U132" i="57"/>
  <c r="X132" i="57" s="1"/>
  <c r="U133" i="57"/>
  <c r="X133" i="57" s="1"/>
  <c r="U134" i="57"/>
  <c r="X134" i="57" s="1"/>
  <c r="S163" i="56"/>
  <c r="X150" i="56"/>
  <c r="X109" i="56"/>
  <c r="X135" i="56"/>
  <c r="W163" i="56"/>
  <c r="Q163" i="56"/>
  <c r="X149" i="56"/>
  <c r="X158" i="56"/>
  <c r="T84" i="56"/>
  <c r="U84" i="56"/>
  <c r="U135" i="56"/>
  <c r="X153" i="56"/>
  <c r="X155" i="56"/>
  <c r="V163" i="56"/>
  <c r="T109" i="56"/>
  <c r="U109" i="56"/>
  <c r="X144" i="56"/>
  <c r="X148" i="56"/>
  <c r="X157" i="56"/>
  <c r="Q84" i="56"/>
  <c r="Q109" i="56"/>
  <c r="Q135" i="56"/>
  <c r="U147" i="56"/>
  <c r="X147" i="56" s="1"/>
  <c r="R163" i="56"/>
  <c r="Q41" i="56"/>
  <c r="Q53" i="56" s="1"/>
  <c r="X149" i="55"/>
  <c r="T135" i="55"/>
  <c r="X155" i="55"/>
  <c r="O53" i="55"/>
  <c r="Q41" i="55"/>
  <c r="Q53" i="55" s="1"/>
  <c r="P53" i="55"/>
  <c r="R163" i="55"/>
  <c r="U60" i="55"/>
  <c r="U72" i="55"/>
  <c r="X72" i="55" s="1"/>
  <c r="U76" i="55"/>
  <c r="X76" i="55" s="1"/>
  <c r="U80" i="55"/>
  <c r="X80" i="55" s="1"/>
  <c r="U95" i="55"/>
  <c r="X95" i="55" s="1"/>
  <c r="U99" i="55"/>
  <c r="X99" i="55" s="1"/>
  <c r="U107" i="55"/>
  <c r="X107" i="55" s="1"/>
  <c r="U114" i="55"/>
  <c r="U118" i="55"/>
  <c r="X118" i="55" s="1"/>
  <c r="U126" i="55"/>
  <c r="X126" i="55" s="1"/>
  <c r="U130" i="55"/>
  <c r="X130" i="55" s="1"/>
  <c r="T109" i="55"/>
  <c r="Q109" i="55"/>
  <c r="V135" i="55"/>
  <c r="V163" i="55"/>
  <c r="W146" i="55"/>
  <c r="X146" i="55" s="1"/>
  <c r="S163" i="55"/>
  <c r="Q84" i="55"/>
  <c r="X159" i="55"/>
  <c r="X147" i="55"/>
  <c r="U64" i="55"/>
  <c r="X64" i="55" s="1"/>
  <c r="U68" i="55"/>
  <c r="X68" i="55" s="1"/>
  <c r="U91" i="55"/>
  <c r="X91" i="55" s="1"/>
  <c r="U103" i="55"/>
  <c r="X103" i="55" s="1"/>
  <c r="U122" i="55"/>
  <c r="X122" i="55" s="1"/>
  <c r="U134" i="55"/>
  <c r="X134" i="55" s="1"/>
  <c r="U63" i="55"/>
  <c r="X63" i="55" s="1"/>
  <c r="U67" i="55"/>
  <c r="X67" i="55" s="1"/>
  <c r="U71" i="55"/>
  <c r="X71" i="55" s="1"/>
  <c r="U75" i="55"/>
  <c r="X75" i="55" s="1"/>
  <c r="U79" i="55"/>
  <c r="X79" i="55" s="1"/>
  <c r="U83" i="55"/>
  <c r="X83" i="55" s="1"/>
  <c r="U90" i="55"/>
  <c r="X90" i="55" s="1"/>
  <c r="U94" i="55"/>
  <c r="X94" i="55" s="1"/>
  <c r="U98" i="55"/>
  <c r="X98" i="55" s="1"/>
  <c r="U102" i="55"/>
  <c r="X102" i="55" s="1"/>
  <c r="U106" i="55"/>
  <c r="X106" i="55" s="1"/>
  <c r="U117" i="55"/>
  <c r="X117" i="55" s="1"/>
  <c r="U121" i="55"/>
  <c r="X121" i="55" s="1"/>
  <c r="U125" i="55"/>
  <c r="X125" i="55" s="1"/>
  <c r="U129" i="55"/>
  <c r="X129" i="55" s="1"/>
  <c r="U133" i="55"/>
  <c r="X133" i="55" s="1"/>
  <c r="W163" i="55"/>
  <c r="X153" i="55"/>
  <c r="X157" i="55"/>
  <c r="U144" i="55"/>
  <c r="Q163" i="55"/>
  <c r="Q47" i="55"/>
  <c r="Q135" i="55"/>
  <c r="X145" i="55"/>
  <c r="W60" i="55"/>
  <c r="W84" i="55" s="1"/>
  <c r="W89" i="55"/>
  <c r="W109" i="55" s="1"/>
  <c r="W114" i="55"/>
  <c r="W135" i="55" s="1"/>
  <c r="T82" i="54"/>
  <c r="U82" i="54"/>
  <c r="X82" i="54" s="1"/>
  <c r="Q41" i="54"/>
  <c r="Q53" i="54" s="1"/>
  <c r="T61" i="54"/>
  <c r="U61" i="54"/>
  <c r="X61" i="54" s="1"/>
  <c r="T69" i="54"/>
  <c r="U69" i="54"/>
  <c r="X69" i="54" s="1"/>
  <c r="T77" i="54"/>
  <c r="U77" i="54"/>
  <c r="X77" i="54" s="1"/>
  <c r="X149" i="54"/>
  <c r="X153" i="54"/>
  <c r="P53" i="54"/>
  <c r="Q44" i="54"/>
  <c r="T64" i="54"/>
  <c r="U64" i="54"/>
  <c r="X64" i="54" s="1"/>
  <c r="T72" i="54"/>
  <c r="U72" i="54"/>
  <c r="X72" i="54" s="1"/>
  <c r="T80" i="54"/>
  <c r="U80" i="54"/>
  <c r="X80" i="54" s="1"/>
  <c r="T90" i="54"/>
  <c r="U90" i="54"/>
  <c r="X90" i="54" s="1"/>
  <c r="T92" i="54"/>
  <c r="U92" i="54"/>
  <c r="X92" i="54" s="1"/>
  <c r="T94" i="54"/>
  <c r="U94" i="54"/>
  <c r="X94" i="54" s="1"/>
  <c r="T96" i="54"/>
  <c r="U96" i="54"/>
  <c r="X96" i="54" s="1"/>
  <c r="T98" i="54"/>
  <c r="U98" i="54"/>
  <c r="X98" i="54" s="1"/>
  <c r="T100" i="54"/>
  <c r="U100" i="54"/>
  <c r="X100" i="54" s="1"/>
  <c r="T102" i="54"/>
  <c r="U102" i="54"/>
  <c r="X102" i="54" s="1"/>
  <c r="T104" i="54"/>
  <c r="U104" i="54"/>
  <c r="X104" i="54" s="1"/>
  <c r="T106" i="54"/>
  <c r="U106" i="54"/>
  <c r="X106" i="54" s="1"/>
  <c r="T108" i="54"/>
  <c r="U108" i="54"/>
  <c r="X108" i="54" s="1"/>
  <c r="X146" i="54"/>
  <c r="X151" i="54"/>
  <c r="X155" i="54"/>
  <c r="T67" i="54"/>
  <c r="U67" i="54"/>
  <c r="X67" i="54" s="1"/>
  <c r="T117" i="54"/>
  <c r="U117" i="54"/>
  <c r="X117" i="54" s="1"/>
  <c r="T121" i="54"/>
  <c r="U121" i="54"/>
  <c r="X121" i="54" s="1"/>
  <c r="T125" i="54"/>
  <c r="U125" i="54"/>
  <c r="X125" i="54" s="1"/>
  <c r="T129" i="54"/>
  <c r="U129" i="54"/>
  <c r="X129" i="54" s="1"/>
  <c r="T131" i="54"/>
  <c r="U131" i="54"/>
  <c r="X131" i="54" s="1"/>
  <c r="T133" i="54"/>
  <c r="U133" i="54"/>
  <c r="X133" i="54" s="1"/>
  <c r="T75" i="54"/>
  <c r="U75" i="54"/>
  <c r="X75" i="54" s="1"/>
  <c r="T115" i="54"/>
  <c r="U115" i="54"/>
  <c r="X115" i="54" s="1"/>
  <c r="T119" i="54"/>
  <c r="U119" i="54"/>
  <c r="X119" i="54" s="1"/>
  <c r="T127" i="54"/>
  <c r="U127" i="54"/>
  <c r="X127" i="54" s="1"/>
  <c r="T62" i="54"/>
  <c r="U62" i="54"/>
  <c r="X62" i="54" s="1"/>
  <c r="T70" i="54"/>
  <c r="U70" i="54"/>
  <c r="X70" i="54" s="1"/>
  <c r="T78" i="54"/>
  <c r="U78" i="54"/>
  <c r="X78" i="54" s="1"/>
  <c r="U144" i="54"/>
  <c r="Q163" i="54"/>
  <c r="X148" i="54"/>
  <c r="X154" i="54"/>
  <c r="T83" i="54"/>
  <c r="U83" i="54"/>
  <c r="X83" i="54" s="1"/>
  <c r="T123" i="54"/>
  <c r="U123" i="54"/>
  <c r="X123" i="54" s="1"/>
  <c r="T65" i="54"/>
  <c r="U65" i="54"/>
  <c r="X65" i="54" s="1"/>
  <c r="T73" i="54"/>
  <c r="U73" i="54"/>
  <c r="X73" i="54" s="1"/>
  <c r="T81" i="54"/>
  <c r="U81" i="54"/>
  <c r="X81" i="54" s="1"/>
  <c r="R163" i="54"/>
  <c r="T60" i="54"/>
  <c r="U60" i="54"/>
  <c r="T68" i="54"/>
  <c r="U68" i="54"/>
  <c r="X68" i="54" s="1"/>
  <c r="T76" i="54"/>
  <c r="U76" i="54"/>
  <c r="X76" i="54" s="1"/>
  <c r="Q84" i="54"/>
  <c r="T91" i="54"/>
  <c r="U91" i="54"/>
  <c r="X91" i="54" s="1"/>
  <c r="T93" i="54"/>
  <c r="U93" i="54"/>
  <c r="X93" i="54" s="1"/>
  <c r="T95" i="54"/>
  <c r="U95" i="54"/>
  <c r="X95" i="54" s="1"/>
  <c r="T97" i="54"/>
  <c r="U97" i="54"/>
  <c r="X97" i="54" s="1"/>
  <c r="T99" i="54"/>
  <c r="U99" i="54"/>
  <c r="X99" i="54" s="1"/>
  <c r="T101" i="54"/>
  <c r="U101" i="54"/>
  <c r="X101" i="54" s="1"/>
  <c r="T103" i="54"/>
  <c r="U103" i="54"/>
  <c r="X103" i="54" s="1"/>
  <c r="T105" i="54"/>
  <c r="U105" i="54"/>
  <c r="X105" i="54" s="1"/>
  <c r="T107" i="54"/>
  <c r="U107" i="54"/>
  <c r="X107" i="54" s="1"/>
  <c r="Q109" i="54"/>
  <c r="R84" i="54"/>
  <c r="V60" i="54"/>
  <c r="V84" i="54" s="1"/>
  <c r="T63" i="54"/>
  <c r="U63" i="54"/>
  <c r="X63" i="54" s="1"/>
  <c r="T71" i="54"/>
  <c r="U71" i="54"/>
  <c r="X71" i="54" s="1"/>
  <c r="T79" i="54"/>
  <c r="U79" i="54"/>
  <c r="X79" i="54" s="1"/>
  <c r="T89" i="54"/>
  <c r="U89" i="54"/>
  <c r="T114" i="54"/>
  <c r="U114" i="54"/>
  <c r="T116" i="54"/>
  <c r="U116" i="54"/>
  <c r="X116" i="54" s="1"/>
  <c r="T118" i="54"/>
  <c r="U118" i="54"/>
  <c r="X118" i="54" s="1"/>
  <c r="T120" i="54"/>
  <c r="U120" i="54"/>
  <c r="X120" i="54" s="1"/>
  <c r="T122" i="54"/>
  <c r="U122" i="54"/>
  <c r="X122" i="54" s="1"/>
  <c r="T124" i="54"/>
  <c r="U124" i="54"/>
  <c r="X124" i="54" s="1"/>
  <c r="T126" i="54"/>
  <c r="U126" i="54"/>
  <c r="X126" i="54" s="1"/>
  <c r="T128" i="54"/>
  <c r="U128" i="54"/>
  <c r="X128" i="54" s="1"/>
  <c r="T130" i="54"/>
  <c r="U130" i="54"/>
  <c r="X130" i="54" s="1"/>
  <c r="T132" i="54"/>
  <c r="U132" i="54"/>
  <c r="X132" i="54" s="1"/>
  <c r="T134" i="54"/>
  <c r="U134" i="54"/>
  <c r="X134" i="54" s="1"/>
  <c r="X145" i="54"/>
  <c r="S84" i="54"/>
  <c r="W60" i="54"/>
  <c r="W84" i="54" s="1"/>
  <c r="T66" i="54"/>
  <c r="U66" i="54"/>
  <c r="X66" i="54" s="1"/>
  <c r="T74" i="54"/>
  <c r="U74" i="54"/>
  <c r="X74" i="54" s="1"/>
  <c r="X147" i="54"/>
  <c r="V144" i="54"/>
  <c r="V163" i="54" s="1"/>
  <c r="V89" i="54"/>
  <c r="V109" i="54" s="1"/>
  <c r="V114" i="54"/>
  <c r="V135" i="54" s="1"/>
  <c r="W144" i="54"/>
  <c r="W163" i="54" s="1"/>
  <c r="W89" i="54"/>
  <c r="W109" i="54" s="1"/>
  <c r="P47" i="8"/>
  <c r="R46" i="8"/>
  <c r="R45" i="8"/>
  <c r="Q45" i="8"/>
  <c r="G26" i="60"/>
  <c r="G25" i="60" s="1"/>
  <c r="Q46" i="8"/>
  <c r="L46" i="8"/>
  <c r="O46" i="8" s="1"/>
  <c r="P45" i="8"/>
  <c r="L45" i="8"/>
  <c r="O45" i="8" s="1"/>
  <c r="P44" i="8"/>
  <c r="L44" i="8"/>
  <c r="O44" i="8" s="1"/>
  <c r="R44" i="8" s="1"/>
  <c r="Q38" i="8"/>
  <c r="P38" i="8"/>
  <c r="L38" i="8"/>
  <c r="O38" i="8" s="1"/>
  <c r="Q37" i="8"/>
  <c r="P37" i="8"/>
  <c r="L37" i="8"/>
  <c r="O37" i="8" s="1"/>
  <c r="P36" i="8"/>
  <c r="L36" i="8"/>
  <c r="O36" i="8" s="1"/>
  <c r="L30" i="8"/>
  <c r="O30" i="8" s="1"/>
  <c r="L29" i="8"/>
  <c r="O29" i="8" s="1"/>
  <c r="L28" i="8"/>
  <c r="O28" i="8" s="1"/>
  <c r="L21" i="8"/>
  <c r="O21" i="8" s="1"/>
  <c r="L22" i="8"/>
  <c r="L20" i="8"/>
  <c r="O20" i="8" s="1"/>
  <c r="N12" i="8"/>
  <c r="R12" i="8" s="1"/>
  <c r="N13" i="8"/>
  <c r="R13" i="8" s="1"/>
  <c r="N14" i="8"/>
  <c r="R14" i="8" s="1"/>
  <c r="N11" i="8"/>
  <c r="R11" i="8" s="1"/>
  <c r="M12" i="8"/>
  <c r="Q12" i="8" s="1"/>
  <c r="M13" i="8"/>
  <c r="Q13" i="8" s="1"/>
  <c r="M14" i="8"/>
  <c r="Q14" i="8" s="1"/>
  <c r="M11" i="8"/>
  <c r="Q11" i="8" s="1"/>
  <c r="L12" i="8"/>
  <c r="L13" i="8"/>
  <c r="O13" i="8" s="1"/>
  <c r="L14" i="8"/>
  <c r="P14" i="8" s="1"/>
  <c r="L11" i="8"/>
  <c r="O11" i="8" s="1"/>
  <c r="M4" i="8"/>
  <c r="Q4" i="8" s="1"/>
  <c r="M5" i="8"/>
  <c r="Q5" i="8" s="1"/>
  <c r="M6" i="8"/>
  <c r="Q6" i="8" s="1"/>
  <c r="M7" i="8"/>
  <c r="Q7" i="8" s="1"/>
  <c r="O12" i="8"/>
  <c r="O7" i="8"/>
  <c r="S7" i="8" s="1"/>
  <c r="N7" i="8"/>
  <c r="R7" i="8" s="1"/>
  <c r="O6" i="8"/>
  <c r="S6" i="8" s="1"/>
  <c r="N6" i="8"/>
  <c r="R6" i="8" s="1"/>
  <c r="O5" i="8"/>
  <c r="S5" i="8" s="1"/>
  <c r="N5" i="8"/>
  <c r="R5" i="8" s="1"/>
  <c r="O4" i="8"/>
  <c r="S4" i="8" s="1"/>
  <c r="N4" i="8"/>
  <c r="R4" i="8" s="1"/>
  <c r="P20" i="8"/>
  <c r="P21" i="8"/>
  <c r="Q21" i="8"/>
  <c r="Q60" i="4"/>
  <c r="N47" i="8"/>
  <c r="M47" i="8"/>
  <c r="N39" i="8"/>
  <c r="M39" i="8"/>
  <c r="N31" i="8"/>
  <c r="M31" i="8"/>
  <c r="D24" i="18"/>
  <c r="D31" i="18"/>
  <c r="G18" i="60"/>
  <c r="B18" i="6"/>
  <c r="B20" i="6" s="1"/>
  <c r="B17" i="6"/>
  <c r="T84" i="58" l="1"/>
  <c r="X163" i="58"/>
  <c r="Q53" i="58"/>
  <c r="U135" i="58"/>
  <c r="X114" i="58"/>
  <c r="X135" i="58" s="1"/>
  <c r="X109" i="58"/>
  <c r="U109" i="58"/>
  <c r="T135" i="58"/>
  <c r="U109" i="57"/>
  <c r="U135" i="57"/>
  <c r="X114" i="57"/>
  <c r="X135" i="57" s="1"/>
  <c r="V53" i="57" s="1"/>
  <c r="V55" i="57" s="1"/>
  <c r="Q53" i="57"/>
  <c r="X163" i="57"/>
  <c r="U163" i="56"/>
  <c r="X163" i="56"/>
  <c r="V54" i="56"/>
  <c r="V53" i="56" s="1"/>
  <c r="V55" i="56" s="1"/>
  <c r="X89" i="55"/>
  <c r="X109" i="55" s="1"/>
  <c r="X60" i="55"/>
  <c r="X84" i="55" s="1"/>
  <c r="U84" i="55"/>
  <c r="U109" i="55"/>
  <c r="U163" i="55"/>
  <c r="V54" i="55" s="1"/>
  <c r="X144" i="55"/>
  <c r="X163" i="55" s="1"/>
  <c r="X114" i="55"/>
  <c r="X135" i="55" s="1"/>
  <c r="U135" i="55"/>
  <c r="X89" i="54"/>
  <c r="X109" i="54" s="1"/>
  <c r="U109" i="54"/>
  <c r="T109" i="54"/>
  <c r="T84" i="54"/>
  <c r="V54" i="54" s="1"/>
  <c r="V53" i="54" s="1"/>
  <c r="V55" i="54" s="1"/>
  <c r="X60" i="54"/>
  <c r="X84" i="54" s="1"/>
  <c r="U84" i="54"/>
  <c r="U163" i="54"/>
  <c r="X144" i="54"/>
  <c r="X163" i="54" s="1"/>
  <c r="X114" i="54"/>
  <c r="X135" i="54" s="1"/>
  <c r="U135" i="54"/>
  <c r="T135" i="54"/>
  <c r="R36" i="8"/>
  <c r="R30" i="8"/>
  <c r="R38" i="8"/>
  <c r="R28" i="8"/>
  <c r="R29" i="8"/>
  <c r="R37" i="8"/>
  <c r="S14" i="8"/>
  <c r="O14" i="8"/>
  <c r="P11" i="8"/>
  <c r="S11" i="8" s="1"/>
  <c r="P12" i="8"/>
  <c r="S12" i="8" s="1"/>
  <c r="P13" i="8"/>
  <c r="S13" i="8" s="1"/>
  <c r="T6" i="8"/>
  <c r="T5" i="8"/>
  <c r="T7" i="8"/>
  <c r="T4" i="8"/>
  <c r="P4" i="8"/>
  <c r="P5" i="8"/>
  <c r="P6" i="8"/>
  <c r="P7" i="8"/>
  <c r="R20" i="8"/>
  <c r="R21" i="8"/>
  <c r="L39" i="8"/>
  <c r="Q31" i="8"/>
  <c r="P39" i="8"/>
  <c r="L31" i="8"/>
  <c r="Q39" i="8"/>
  <c r="L47" i="8"/>
  <c r="P31" i="8"/>
  <c r="O47" i="8"/>
  <c r="Q47" i="8"/>
  <c r="O31" i="8"/>
  <c r="G53" i="4"/>
  <c r="F53" i="4"/>
  <c r="E53" i="4"/>
  <c r="P35" i="4"/>
  <c r="P34" i="4"/>
  <c r="P33" i="4"/>
  <c r="P20" i="4"/>
  <c r="P21" i="4"/>
  <c r="P22" i="4"/>
  <c r="P23" i="4"/>
  <c r="P24" i="4"/>
  <c r="P25" i="4"/>
  <c r="P26" i="4"/>
  <c r="P27" i="4"/>
  <c r="P28" i="4"/>
  <c r="P29" i="4"/>
  <c r="P30" i="4"/>
  <c r="P19" i="4"/>
  <c r="B11" i="4"/>
  <c r="N23" i="8"/>
  <c r="M23" i="8"/>
  <c r="Q22" i="8"/>
  <c r="P22" i="8"/>
  <c r="O22" i="8"/>
  <c r="F9" i="60"/>
  <c r="V54" i="58" l="1"/>
  <c r="V53" i="58" s="1"/>
  <c r="V55" i="58" s="1"/>
  <c r="V53" i="55"/>
  <c r="V55" i="55" s="1"/>
  <c r="G14" i="60"/>
  <c r="G12" i="60"/>
  <c r="T14" i="8"/>
  <c r="U7" i="8"/>
  <c r="G13" i="60"/>
  <c r="G11" i="60"/>
  <c r="G10" i="60"/>
  <c r="R39" i="8"/>
  <c r="R31" i="8"/>
  <c r="R47" i="8"/>
  <c r="O39" i="8"/>
  <c r="R22" i="8"/>
  <c r="L23" i="8"/>
  <c r="Q23" i="8"/>
  <c r="P23" i="8"/>
  <c r="O23" i="8"/>
  <c r="R23" i="8" l="1"/>
  <c r="P42" i="4"/>
  <c r="P43" i="4"/>
  <c r="P44" i="4"/>
  <c r="P45" i="4"/>
  <c r="P46" i="4"/>
  <c r="P47" i="4"/>
  <c r="P48" i="4"/>
  <c r="P49" i="4"/>
  <c r="P50" i="4"/>
  <c r="P51" i="4"/>
  <c r="P52" i="4"/>
  <c r="P41" i="4"/>
  <c r="O42" i="4"/>
  <c r="O43" i="4"/>
  <c r="O44" i="4"/>
  <c r="O45" i="4"/>
  <c r="O46" i="4"/>
  <c r="O47" i="4"/>
  <c r="O48" i="4"/>
  <c r="O49" i="4"/>
  <c r="O50" i="4"/>
  <c r="O51" i="4"/>
  <c r="O52" i="4"/>
  <c r="O41" i="4"/>
  <c r="O53" i="4" l="1"/>
  <c r="P53" i="4"/>
  <c r="N41" i="4" l="1"/>
  <c r="N42" i="4"/>
  <c r="N43" i="4"/>
  <c r="N44" i="4"/>
  <c r="N45" i="4"/>
  <c r="N46" i="4"/>
  <c r="N47" i="4"/>
  <c r="N48" i="4"/>
  <c r="N49" i="4"/>
  <c r="N50" i="4"/>
  <c r="N51" i="4"/>
  <c r="N52" i="4"/>
  <c r="N53" i="4" l="1"/>
  <c r="Q50" i="4"/>
  <c r="Q51" i="4" l="1"/>
  <c r="Q49" i="4"/>
  <c r="Q52" i="4" l="1"/>
  <c r="Q44" i="4"/>
  <c r="Q43" i="4"/>
  <c r="Q46" i="4"/>
  <c r="Q48" i="4"/>
  <c r="Q42" i="4"/>
  <c r="Q45" i="4"/>
  <c r="Q47" i="4"/>
  <c r="Q41" i="4"/>
  <c r="Q53" i="4" l="1"/>
  <c r="S89" i="4"/>
  <c r="W89" i="4" s="1"/>
  <c r="S144" i="4"/>
  <c r="W144" i="4" s="1"/>
  <c r="Q80" i="4" l="1"/>
  <c r="T80" i="4" s="1"/>
  <c r="R80" i="4"/>
  <c r="V80" i="4" s="1"/>
  <c r="S80" i="4"/>
  <c r="W80" i="4" s="1"/>
  <c r="D53" i="43"/>
  <c r="H37" i="43"/>
  <c r="H43" i="43" s="1"/>
  <c r="G37" i="43"/>
  <c r="G43" i="43" s="1"/>
  <c r="F37" i="43"/>
  <c r="F43" i="43" s="1"/>
  <c r="E37" i="43"/>
  <c r="E43" i="43" s="1"/>
  <c r="P26" i="43"/>
  <c r="P33" i="43" s="1"/>
  <c r="O26" i="43"/>
  <c r="O33" i="43" s="1"/>
  <c r="N26" i="43"/>
  <c r="N33" i="43" s="1"/>
  <c r="M26" i="43"/>
  <c r="M33" i="43" s="1"/>
  <c r="L26" i="43"/>
  <c r="L33" i="43" s="1"/>
  <c r="K26" i="43"/>
  <c r="K33" i="43" s="1"/>
  <c r="J26" i="43"/>
  <c r="J33" i="43" s="1"/>
  <c r="I26" i="43"/>
  <c r="I33" i="43" s="1"/>
  <c r="H26" i="43"/>
  <c r="H33" i="43" s="1"/>
  <c r="G26" i="43"/>
  <c r="G33" i="43" s="1"/>
  <c r="F26" i="43"/>
  <c r="F33" i="43" s="1"/>
  <c r="E26" i="43"/>
  <c r="E33" i="43" s="1"/>
  <c r="B20" i="43"/>
  <c r="B22" i="43" s="1"/>
  <c r="B19" i="43"/>
  <c r="D34" i="43" l="1"/>
  <c r="U80" i="4"/>
  <c r="X80" i="4" s="1"/>
  <c r="D44" i="43"/>
  <c r="D45" i="43" l="1"/>
  <c r="G17" i="60" s="1"/>
  <c r="G16" i="60" s="1"/>
  <c r="B12" i="4" l="1"/>
  <c r="B14" i="4" s="1"/>
  <c r="D30" i="18" l="1"/>
  <c r="D12" i="5"/>
  <c r="D13" i="5"/>
  <c r="D14" i="5"/>
  <c r="D15" i="5"/>
  <c r="D16" i="5"/>
  <c r="D17" i="5"/>
  <c r="D18" i="5"/>
  <c r="D19" i="5"/>
  <c r="D20" i="5"/>
  <c r="D21" i="5"/>
  <c r="D22" i="5"/>
  <c r="D23" i="5"/>
  <c r="D24" i="5"/>
  <c r="D29" i="5"/>
  <c r="G22" i="60" s="1"/>
  <c r="D33" i="5"/>
  <c r="D34" i="5"/>
  <c r="D35" i="5"/>
  <c r="D36" i="5"/>
  <c r="D37" i="5"/>
  <c r="D38" i="5"/>
  <c r="D39" i="5"/>
  <c r="D40" i="5" l="1"/>
  <c r="D25" i="5"/>
  <c r="G21" i="60" s="1"/>
  <c r="S145" i="4"/>
  <c r="W145" i="4" s="1"/>
  <c r="S146" i="4"/>
  <c r="W146" i="4" s="1"/>
  <c r="S147" i="4"/>
  <c r="W147" i="4" s="1"/>
  <c r="S148" i="4"/>
  <c r="W148" i="4" s="1"/>
  <c r="S149" i="4"/>
  <c r="W149" i="4" s="1"/>
  <c r="S150" i="4"/>
  <c r="W150" i="4" s="1"/>
  <c r="S151" i="4"/>
  <c r="W151" i="4" s="1"/>
  <c r="R145" i="4"/>
  <c r="V145" i="4" s="1"/>
  <c r="R146" i="4"/>
  <c r="V146" i="4" s="1"/>
  <c r="R147" i="4"/>
  <c r="V147" i="4" s="1"/>
  <c r="R148" i="4"/>
  <c r="V148" i="4" s="1"/>
  <c r="R149" i="4"/>
  <c r="V149" i="4" s="1"/>
  <c r="R150" i="4"/>
  <c r="V150" i="4" s="1"/>
  <c r="Q145" i="4"/>
  <c r="U145" i="4" s="1"/>
  <c r="Q146" i="4"/>
  <c r="Q147" i="4"/>
  <c r="Q148" i="4"/>
  <c r="U148" i="4" s="1"/>
  <c r="Q149" i="4"/>
  <c r="U149" i="4" s="1"/>
  <c r="Q150" i="4"/>
  <c r="U150" i="4" s="1"/>
  <c r="Q151" i="4"/>
  <c r="Q95" i="4"/>
  <c r="T95" i="4" s="1"/>
  <c r="R95" i="4"/>
  <c r="V95" i="4" s="1"/>
  <c r="S95" i="4"/>
  <c r="W95" i="4" s="1"/>
  <c r="Q96" i="4"/>
  <c r="T96" i="4" s="1"/>
  <c r="R96" i="4"/>
  <c r="V96" i="4" s="1"/>
  <c r="S96" i="4"/>
  <c r="W96" i="4" s="1"/>
  <c r="Q97" i="4"/>
  <c r="T97" i="4" s="1"/>
  <c r="R97" i="4"/>
  <c r="V97" i="4" s="1"/>
  <c r="S97" i="4"/>
  <c r="W97" i="4" s="1"/>
  <c r="Q98" i="4"/>
  <c r="T98" i="4" s="1"/>
  <c r="R98" i="4"/>
  <c r="V98" i="4" s="1"/>
  <c r="S98" i="4"/>
  <c r="W98" i="4" s="1"/>
  <c r="Q99" i="4"/>
  <c r="T99" i="4" s="1"/>
  <c r="R99" i="4"/>
  <c r="V99" i="4" s="1"/>
  <c r="S99" i="4"/>
  <c r="W99" i="4" s="1"/>
  <c r="Q116" i="4"/>
  <c r="T116" i="4" s="1"/>
  <c r="R116" i="4"/>
  <c r="V116" i="4" s="1"/>
  <c r="S116" i="4"/>
  <c r="W116" i="4" s="1"/>
  <c r="Q117" i="4"/>
  <c r="T117" i="4" s="1"/>
  <c r="R117" i="4"/>
  <c r="V117" i="4" s="1"/>
  <c r="S117" i="4"/>
  <c r="W117" i="4" s="1"/>
  <c r="Q118" i="4"/>
  <c r="T118" i="4" s="1"/>
  <c r="R118" i="4"/>
  <c r="V118" i="4" s="1"/>
  <c r="S118" i="4"/>
  <c r="W118" i="4" s="1"/>
  <c r="Q119" i="4"/>
  <c r="T119" i="4" s="1"/>
  <c r="R119" i="4"/>
  <c r="V119" i="4" s="1"/>
  <c r="S119" i="4"/>
  <c r="W119" i="4" s="1"/>
  <c r="Q120" i="4"/>
  <c r="T120" i="4" s="1"/>
  <c r="R120" i="4"/>
  <c r="V120" i="4" s="1"/>
  <c r="S120" i="4"/>
  <c r="W120" i="4" s="1"/>
  <c r="Q121" i="4"/>
  <c r="T121" i="4" s="1"/>
  <c r="R121" i="4"/>
  <c r="V121" i="4" s="1"/>
  <c r="S121" i="4"/>
  <c r="W121" i="4" s="1"/>
  <c r="Q122" i="4"/>
  <c r="T122" i="4" s="1"/>
  <c r="R122" i="4"/>
  <c r="V122" i="4" s="1"/>
  <c r="S122" i="4"/>
  <c r="W122" i="4" s="1"/>
  <c r="Q123" i="4"/>
  <c r="T123" i="4" s="1"/>
  <c r="R123" i="4"/>
  <c r="V123" i="4" s="1"/>
  <c r="S123" i="4"/>
  <c r="W123" i="4" s="1"/>
  <c r="Q124" i="4"/>
  <c r="T124" i="4" s="1"/>
  <c r="R124" i="4"/>
  <c r="V124" i="4" s="1"/>
  <c r="S124" i="4"/>
  <c r="W124" i="4" s="1"/>
  <c r="S61" i="4"/>
  <c r="W61" i="4" s="1"/>
  <c r="S62" i="4"/>
  <c r="W62" i="4" s="1"/>
  <c r="S63" i="4"/>
  <c r="W63" i="4" s="1"/>
  <c r="S64" i="4"/>
  <c r="W64" i="4" s="1"/>
  <c r="S65" i="4"/>
  <c r="W65" i="4" s="1"/>
  <c r="S66" i="4"/>
  <c r="W66" i="4" s="1"/>
  <c r="S67" i="4"/>
  <c r="W67" i="4" s="1"/>
  <c r="S68" i="4"/>
  <c r="W68" i="4" s="1"/>
  <c r="S69" i="4"/>
  <c r="W69" i="4" s="1"/>
  <c r="S70" i="4"/>
  <c r="W70" i="4" s="1"/>
  <c r="R61" i="4"/>
  <c r="V61" i="4" s="1"/>
  <c r="R62" i="4"/>
  <c r="V62" i="4" s="1"/>
  <c r="R63" i="4"/>
  <c r="V63" i="4" s="1"/>
  <c r="R64" i="4"/>
  <c r="V64" i="4" s="1"/>
  <c r="R65" i="4"/>
  <c r="V65" i="4" s="1"/>
  <c r="R66" i="4"/>
  <c r="V66" i="4" s="1"/>
  <c r="R67" i="4"/>
  <c r="V67" i="4" s="1"/>
  <c r="R68" i="4"/>
  <c r="V68" i="4" s="1"/>
  <c r="R69" i="4"/>
  <c r="V69" i="4" s="1"/>
  <c r="R70" i="4"/>
  <c r="V70" i="4" s="1"/>
  <c r="Q61" i="4"/>
  <c r="U61" i="4" s="1"/>
  <c r="Q62" i="4"/>
  <c r="U62" i="4" s="1"/>
  <c r="Q63" i="4"/>
  <c r="T63" i="4" s="1"/>
  <c r="Q64" i="4"/>
  <c r="T64" i="4" s="1"/>
  <c r="Q65" i="4"/>
  <c r="U65" i="4" s="1"/>
  <c r="Q66" i="4"/>
  <c r="U66" i="4" s="1"/>
  <c r="Q67" i="4"/>
  <c r="T67" i="4" s="1"/>
  <c r="Q68" i="4"/>
  <c r="U68" i="4" s="1"/>
  <c r="Q69" i="4"/>
  <c r="U69" i="4" s="1"/>
  <c r="Q70" i="4"/>
  <c r="U70" i="4" s="1"/>
  <c r="R60" i="4"/>
  <c r="V60" i="4" s="1"/>
  <c r="S60" i="4"/>
  <c r="W60" i="4" s="1"/>
  <c r="Q89" i="4"/>
  <c r="G23" i="60" l="1"/>
  <c r="G20" i="60" s="1"/>
  <c r="X150" i="4"/>
  <c r="U146" i="4"/>
  <c r="X146" i="4" s="1"/>
  <c r="U60" i="4"/>
  <c r="X60" i="4" s="1"/>
  <c r="X149" i="4"/>
  <c r="X145" i="4"/>
  <c r="U147" i="4"/>
  <c r="X147" i="4" s="1"/>
  <c r="X148" i="4"/>
  <c r="U98" i="4"/>
  <c r="X98" i="4" s="1"/>
  <c r="U97" i="4"/>
  <c r="X97" i="4" s="1"/>
  <c r="U95" i="4"/>
  <c r="X95" i="4" s="1"/>
  <c r="U124" i="4"/>
  <c r="X124" i="4" s="1"/>
  <c r="U99" i="4"/>
  <c r="X99" i="4" s="1"/>
  <c r="U96" i="4"/>
  <c r="X96" i="4" s="1"/>
  <c r="U116" i="4"/>
  <c r="X116" i="4" s="1"/>
  <c r="U120" i="4"/>
  <c r="X120" i="4" s="1"/>
  <c r="T66" i="4"/>
  <c r="X66" i="4" s="1"/>
  <c r="T65" i="4"/>
  <c r="X65" i="4" s="1"/>
  <c r="U117" i="4"/>
  <c r="X117" i="4" s="1"/>
  <c r="T70" i="4"/>
  <c r="X70" i="4" s="1"/>
  <c r="T62" i="4"/>
  <c r="X62" i="4" s="1"/>
  <c r="T69" i="4"/>
  <c r="X69" i="4" s="1"/>
  <c r="T61" i="4"/>
  <c r="X61" i="4" s="1"/>
  <c r="U121" i="4"/>
  <c r="X121" i="4" s="1"/>
  <c r="U64" i="4"/>
  <c r="X64" i="4" s="1"/>
  <c r="U67" i="4"/>
  <c r="X67" i="4" s="1"/>
  <c r="T68" i="4"/>
  <c r="X68" i="4" s="1"/>
  <c r="U122" i="4"/>
  <c r="X122" i="4" s="1"/>
  <c r="U118" i="4"/>
  <c r="X118" i="4" s="1"/>
  <c r="U63" i="4"/>
  <c r="X63" i="4" s="1"/>
  <c r="U123" i="4"/>
  <c r="X123" i="4" s="1"/>
  <c r="U119" i="4"/>
  <c r="X119" i="4" s="1"/>
  <c r="Q81" i="4"/>
  <c r="T81" i="4" s="1"/>
  <c r="R81" i="4"/>
  <c r="V81" i="4" s="1"/>
  <c r="S81" i="4"/>
  <c r="W81" i="4" s="1"/>
  <c r="Q156" i="4"/>
  <c r="R156" i="4"/>
  <c r="V156" i="4" s="1"/>
  <c r="S156" i="4"/>
  <c r="W156" i="4" s="1"/>
  <c r="Q157" i="4"/>
  <c r="U157" i="4" s="1"/>
  <c r="R157" i="4"/>
  <c r="V157" i="4" s="1"/>
  <c r="S157" i="4"/>
  <c r="W157" i="4" s="1"/>
  <c r="Q158" i="4"/>
  <c r="U158" i="4" s="1"/>
  <c r="R158" i="4"/>
  <c r="V158" i="4" s="1"/>
  <c r="S158" i="4"/>
  <c r="W158" i="4" s="1"/>
  <c r="Q94" i="4"/>
  <c r="T94" i="4" s="1"/>
  <c r="R94" i="4"/>
  <c r="V94" i="4" s="1"/>
  <c r="S94" i="4"/>
  <c r="W94" i="4" s="1"/>
  <c r="Q100" i="4"/>
  <c r="T100" i="4" s="1"/>
  <c r="R100" i="4"/>
  <c r="V100" i="4" s="1"/>
  <c r="S100" i="4"/>
  <c r="W100" i="4" s="1"/>
  <c r="Q101" i="4"/>
  <c r="T101" i="4" s="1"/>
  <c r="R101" i="4"/>
  <c r="V101" i="4" s="1"/>
  <c r="S101" i="4"/>
  <c r="W101" i="4" s="1"/>
  <c r="Q102" i="4"/>
  <c r="T102" i="4" s="1"/>
  <c r="R102" i="4"/>
  <c r="V102" i="4" s="1"/>
  <c r="S102" i="4"/>
  <c r="W102" i="4" s="1"/>
  <c r="Q103" i="4"/>
  <c r="T103" i="4" s="1"/>
  <c r="R103" i="4"/>
  <c r="V103" i="4" s="1"/>
  <c r="S103" i="4"/>
  <c r="W103" i="4" s="1"/>
  <c r="Q104" i="4"/>
  <c r="T104" i="4" s="1"/>
  <c r="R104" i="4"/>
  <c r="V104" i="4" s="1"/>
  <c r="S104" i="4"/>
  <c r="W104" i="4" s="1"/>
  <c r="Q125" i="4"/>
  <c r="T125" i="4" s="1"/>
  <c r="R125" i="4"/>
  <c r="V125" i="4" s="1"/>
  <c r="S125" i="4"/>
  <c r="W125" i="4" s="1"/>
  <c r="Q126" i="4"/>
  <c r="T126" i="4" s="1"/>
  <c r="R126" i="4"/>
  <c r="V126" i="4" s="1"/>
  <c r="S126" i="4"/>
  <c r="W126" i="4" s="1"/>
  <c r="Q127" i="4"/>
  <c r="T127" i="4" s="1"/>
  <c r="R127" i="4"/>
  <c r="V127" i="4" s="1"/>
  <c r="S127" i="4"/>
  <c r="W127" i="4" s="1"/>
  <c r="Q128" i="4"/>
  <c r="T128" i="4" s="1"/>
  <c r="R128" i="4"/>
  <c r="V128" i="4" s="1"/>
  <c r="S128" i="4"/>
  <c r="W128" i="4" s="1"/>
  <c r="Q129" i="4"/>
  <c r="T129" i="4" s="1"/>
  <c r="R129" i="4"/>
  <c r="V129" i="4" s="1"/>
  <c r="S129" i="4"/>
  <c r="W129" i="4" s="1"/>
  <c r="Q130" i="4"/>
  <c r="T130" i="4" s="1"/>
  <c r="R130" i="4"/>
  <c r="V130" i="4" s="1"/>
  <c r="S130" i="4"/>
  <c r="W130" i="4" s="1"/>
  <c r="Q132" i="4"/>
  <c r="T132" i="4" s="1"/>
  <c r="R132" i="4"/>
  <c r="V132" i="4" s="1"/>
  <c r="S132" i="4"/>
  <c r="W132" i="4" s="1"/>
  <c r="Q133" i="4"/>
  <c r="T133" i="4" s="1"/>
  <c r="R133" i="4"/>
  <c r="V133" i="4" s="1"/>
  <c r="S133" i="4"/>
  <c r="W133" i="4" s="1"/>
  <c r="Q134" i="4"/>
  <c r="T134" i="4" s="1"/>
  <c r="R134" i="4"/>
  <c r="V134" i="4" s="1"/>
  <c r="S134" i="4"/>
  <c r="W134" i="4" s="1"/>
  <c r="S75" i="4"/>
  <c r="W75" i="4" s="1"/>
  <c r="S76" i="4"/>
  <c r="W76" i="4" s="1"/>
  <c r="S77" i="4"/>
  <c r="W77" i="4" s="1"/>
  <c r="R75" i="4"/>
  <c r="V75" i="4" s="1"/>
  <c r="R76" i="4"/>
  <c r="V76" i="4" s="1"/>
  <c r="R77" i="4"/>
  <c r="V77" i="4" s="1"/>
  <c r="Q75" i="4"/>
  <c r="U75" i="4" s="1"/>
  <c r="Q76" i="4"/>
  <c r="T76" i="4" s="1"/>
  <c r="Q77" i="4"/>
  <c r="U77" i="4" s="1"/>
  <c r="U81" i="4" l="1"/>
  <c r="X81" i="4" s="1"/>
  <c r="T75" i="4"/>
  <c r="X75" i="4" s="1"/>
  <c r="X158" i="4"/>
  <c r="X157" i="4"/>
  <c r="U156" i="4"/>
  <c r="X156" i="4" s="1"/>
  <c r="U103" i="4"/>
  <c r="X103" i="4" s="1"/>
  <c r="U101" i="4"/>
  <c r="X101" i="4" s="1"/>
  <c r="U104" i="4"/>
  <c r="X104" i="4" s="1"/>
  <c r="U102" i="4"/>
  <c r="X102" i="4" s="1"/>
  <c r="U100" i="4"/>
  <c r="X100" i="4" s="1"/>
  <c r="U94" i="4"/>
  <c r="X94" i="4" s="1"/>
  <c r="U130" i="4"/>
  <c r="X130" i="4" s="1"/>
  <c r="U126" i="4"/>
  <c r="X126" i="4" s="1"/>
  <c r="U129" i="4"/>
  <c r="X129" i="4" s="1"/>
  <c r="U125" i="4"/>
  <c r="X125" i="4" s="1"/>
  <c r="U76" i="4"/>
  <c r="X76" i="4" s="1"/>
  <c r="U133" i="4"/>
  <c r="X133" i="4" s="1"/>
  <c r="U132" i="4"/>
  <c r="X132" i="4" s="1"/>
  <c r="U127" i="4"/>
  <c r="X127" i="4" s="1"/>
  <c r="U134" i="4"/>
  <c r="X134" i="4" s="1"/>
  <c r="U128" i="4"/>
  <c r="X128" i="4" s="1"/>
  <c r="T77" i="4"/>
  <c r="X77" i="4" s="1"/>
  <c r="R91" i="4"/>
  <c r="V91" i="4" s="1"/>
  <c r="S91" i="4"/>
  <c r="W91" i="4" s="1"/>
  <c r="S92" i="4"/>
  <c r="W92" i="4" s="1"/>
  <c r="Q114" i="4" l="1"/>
  <c r="Q144" i="4" l="1"/>
  <c r="S71" i="4" l="1"/>
  <c r="W71" i="4" s="1"/>
  <c r="S72" i="4"/>
  <c r="W72" i="4" s="1"/>
  <c r="S73" i="4"/>
  <c r="W73" i="4" s="1"/>
  <c r="S74" i="4"/>
  <c r="W74" i="4" s="1"/>
  <c r="S78" i="4"/>
  <c r="W78" i="4" s="1"/>
  <c r="S79" i="4"/>
  <c r="W79" i="4" s="1"/>
  <c r="S82" i="4"/>
  <c r="W82" i="4" s="1"/>
  <c r="S83" i="4"/>
  <c r="W83" i="4" s="1"/>
  <c r="R71" i="4"/>
  <c r="V71" i="4" s="1"/>
  <c r="R72" i="4"/>
  <c r="V72" i="4" s="1"/>
  <c r="R73" i="4"/>
  <c r="V73" i="4" s="1"/>
  <c r="R74" i="4"/>
  <c r="V74" i="4" s="1"/>
  <c r="R78" i="4"/>
  <c r="V78" i="4" s="1"/>
  <c r="R79" i="4"/>
  <c r="V79" i="4" s="1"/>
  <c r="R82" i="4"/>
  <c r="V82" i="4" s="1"/>
  <c r="R83" i="4"/>
  <c r="V83" i="4" s="1"/>
  <c r="R89" i="4"/>
  <c r="V89" i="4" s="1"/>
  <c r="S115" i="4"/>
  <c r="W115" i="4" s="1"/>
  <c r="S131" i="4"/>
  <c r="W131" i="4" s="1"/>
  <c r="R115" i="4"/>
  <c r="V115" i="4" s="1"/>
  <c r="R131" i="4"/>
  <c r="V131" i="4" s="1"/>
  <c r="S114" i="4"/>
  <c r="W114" i="4" s="1"/>
  <c r="R114" i="4"/>
  <c r="V114" i="4" s="1"/>
  <c r="S135" i="4" l="1"/>
  <c r="R135" i="4"/>
  <c r="G30" i="18"/>
  <c r="F30" i="18"/>
  <c r="E30" i="18"/>
  <c r="G23" i="18"/>
  <c r="G24" i="18" s="1"/>
  <c r="F23" i="18"/>
  <c r="F24" i="18" s="1"/>
  <c r="E23" i="18"/>
  <c r="E24" i="18" s="1"/>
  <c r="D23" i="18"/>
  <c r="G12" i="18"/>
  <c r="F12" i="18"/>
  <c r="E12" i="18"/>
  <c r="D12" i="18"/>
  <c r="D13" i="18" s="1"/>
  <c r="E5" i="5"/>
  <c r="E8" i="5" s="1"/>
  <c r="E25" i="6"/>
  <c r="S162" i="4"/>
  <c r="W162" i="4" s="1"/>
  <c r="R162" i="4"/>
  <c r="V162" i="4" s="1"/>
  <c r="Q162" i="4"/>
  <c r="S161" i="4"/>
  <c r="W161" i="4" s="1"/>
  <c r="R161" i="4"/>
  <c r="V161" i="4" s="1"/>
  <c r="Q161" i="4"/>
  <c r="S160" i="4"/>
  <c r="W160" i="4" s="1"/>
  <c r="R160" i="4"/>
  <c r="V160" i="4" s="1"/>
  <c r="Q160" i="4"/>
  <c r="U160" i="4" s="1"/>
  <c r="S159" i="4"/>
  <c r="W159" i="4" s="1"/>
  <c r="R159" i="4"/>
  <c r="V159" i="4" s="1"/>
  <c r="Q159" i="4"/>
  <c r="S155" i="4"/>
  <c r="W155" i="4" s="1"/>
  <c r="R155" i="4"/>
  <c r="V155" i="4" s="1"/>
  <c r="Q155" i="4"/>
  <c r="S154" i="4"/>
  <c r="W154" i="4" s="1"/>
  <c r="R154" i="4"/>
  <c r="V154" i="4" s="1"/>
  <c r="Q154" i="4"/>
  <c r="S153" i="4"/>
  <c r="W153" i="4" s="1"/>
  <c r="R153" i="4"/>
  <c r="V153" i="4" s="1"/>
  <c r="Q153" i="4"/>
  <c r="U153" i="4" s="1"/>
  <c r="S152" i="4"/>
  <c r="W152" i="4" s="1"/>
  <c r="R152" i="4"/>
  <c r="V152" i="4" s="1"/>
  <c r="Q152" i="4"/>
  <c r="U152" i="4" s="1"/>
  <c r="R151" i="4"/>
  <c r="V151" i="4" s="1"/>
  <c r="R144" i="4"/>
  <c r="V144" i="4" s="1"/>
  <c r="U144" i="4"/>
  <c r="S108" i="4"/>
  <c r="W108" i="4" s="1"/>
  <c r="R108" i="4"/>
  <c r="V108" i="4" s="1"/>
  <c r="Q108" i="4"/>
  <c r="U108" i="4" s="1"/>
  <c r="S107" i="4"/>
  <c r="W107" i="4" s="1"/>
  <c r="R107" i="4"/>
  <c r="V107" i="4" s="1"/>
  <c r="Q107" i="4"/>
  <c r="U107" i="4" s="1"/>
  <c r="S106" i="4"/>
  <c r="W106" i="4" s="1"/>
  <c r="R106" i="4"/>
  <c r="V106" i="4" s="1"/>
  <c r="Q106" i="4"/>
  <c r="U106" i="4" s="1"/>
  <c r="S105" i="4"/>
  <c r="W105" i="4" s="1"/>
  <c r="R105" i="4"/>
  <c r="V105" i="4" s="1"/>
  <c r="Q105" i="4"/>
  <c r="U105" i="4" s="1"/>
  <c r="S93" i="4"/>
  <c r="W93" i="4" s="1"/>
  <c r="R93" i="4"/>
  <c r="V93" i="4" s="1"/>
  <c r="Q93" i="4"/>
  <c r="U93" i="4" s="1"/>
  <c r="R92" i="4"/>
  <c r="V92" i="4" s="1"/>
  <c r="Q92" i="4"/>
  <c r="U92" i="4" s="1"/>
  <c r="Q91" i="4"/>
  <c r="U91" i="4" s="1"/>
  <c r="S90" i="4"/>
  <c r="W90" i="4" s="1"/>
  <c r="R90" i="4"/>
  <c r="V90" i="4" s="1"/>
  <c r="Q90" i="4"/>
  <c r="U90" i="4" s="1"/>
  <c r="T89" i="4"/>
  <c r="Q131" i="4"/>
  <c r="Q115" i="4"/>
  <c r="U115" i="4" s="1"/>
  <c r="Q83" i="4"/>
  <c r="U83" i="4" s="1"/>
  <c r="Q82" i="4"/>
  <c r="U82" i="4" s="1"/>
  <c r="Q79" i="4"/>
  <c r="U79" i="4" s="1"/>
  <c r="Q78" i="4"/>
  <c r="U78" i="4" s="1"/>
  <c r="Q74" i="4"/>
  <c r="U74" i="4" s="1"/>
  <c r="Q73" i="4"/>
  <c r="U73" i="4" s="1"/>
  <c r="Q72" i="4"/>
  <c r="U72" i="4" s="1"/>
  <c r="Q71" i="4"/>
  <c r="U71" i="4" s="1"/>
  <c r="E13" i="18" l="1"/>
  <c r="E26" i="18" s="1"/>
  <c r="E27" i="18" s="1"/>
  <c r="E31" i="18" s="1"/>
  <c r="F13" i="18"/>
  <c r="F26" i="18" s="1"/>
  <c r="F27" i="18" s="1"/>
  <c r="F31" i="18" s="1"/>
  <c r="G13" i="18"/>
  <c r="G26" i="18" s="1"/>
  <c r="G27" i="18" s="1"/>
  <c r="G31" i="18" s="1"/>
  <c r="D26" i="18"/>
  <c r="D27" i="18" s="1"/>
  <c r="Q135" i="4"/>
  <c r="V135" i="4"/>
  <c r="U131" i="4"/>
  <c r="T74" i="4"/>
  <c r="X74" i="4" s="1"/>
  <c r="T82" i="4"/>
  <c r="X83" i="4" s="1"/>
  <c r="T83" i="4"/>
  <c r="T78" i="4"/>
  <c r="X78" i="4" s="1"/>
  <c r="T73" i="4"/>
  <c r="X73" i="4" s="1"/>
  <c r="U154" i="4"/>
  <c r="X154" i="4" s="1"/>
  <c r="U155" i="4"/>
  <c r="X155" i="4" s="1"/>
  <c r="U159" i="4"/>
  <c r="X159" i="4" s="1"/>
  <c r="T72" i="4"/>
  <c r="X72" i="4" s="1"/>
  <c r="T90" i="4"/>
  <c r="X90" i="4" s="1"/>
  <c r="T92" i="4"/>
  <c r="X92" i="4" s="1"/>
  <c r="T93" i="4"/>
  <c r="T105" i="4"/>
  <c r="X105" i="4" s="1"/>
  <c r="T106" i="4"/>
  <c r="X106" i="4" s="1"/>
  <c r="T108" i="4"/>
  <c r="X108" i="4" s="1"/>
  <c r="U161" i="4"/>
  <c r="X161" i="4" s="1"/>
  <c r="U162" i="4"/>
  <c r="X162" i="4" s="1"/>
  <c r="T115" i="4"/>
  <c r="T131" i="4"/>
  <c r="S109" i="4"/>
  <c r="U151" i="4"/>
  <c r="X151" i="4" s="1"/>
  <c r="Q84" i="4"/>
  <c r="Q109" i="4"/>
  <c r="R109" i="4"/>
  <c r="S163" i="4"/>
  <c r="S84" i="4"/>
  <c r="T71" i="4"/>
  <c r="X71" i="4" s="1"/>
  <c r="T79" i="4"/>
  <c r="X79" i="4" s="1"/>
  <c r="T114" i="4"/>
  <c r="T91" i="4"/>
  <c r="X93" i="4"/>
  <c r="T107" i="4"/>
  <c r="X107" i="4" s="1"/>
  <c r="V84" i="4"/>
  <c r="V109" i="4"/>
  <c r="R163" i="4"/>
  <c r="X153" i="4"/>
  <c r="R84" i="4"/>
  <c r="X160" i="4"/>
  <c r="X152" i="4"/>
  <c r="Q163" i="4"/>
  <c r="U114" i="4"/>
  <c r="U89" i="4"/>
  <c r="U135" i="4" l="1"/>
  <c r="T135" i="4"/>
  <c r="W135" i="4"/>
  <c r="X82" i="4"/>
  <c r="X131" i="4"/>
  <c r="X115" i="4"/>
  <c r="X91" i="4"/>
  <c r="U163" i="4"/>
  <c r="W163" i="4"/>
  <c r="T84" i="4"/>
  <c r="V54" i="4" s="1"/>
  <c r="W109" i="4"/>
  <c r="T109" i="4"/>
  <c r="U109" i="4"/>
  <c r="X89" i="4"/>
  <c r="X114" i="4"/>
  <c r="U84" i="4"/>
  <c r="V163" i="4"/>
  <c r="X144" i="4"/>
  <c r="X135" i="4" l="1"/>
  <c r="W84" i="4"/>
  <c r="X84" i="4"/>
  <c r="X109" i="4"/>
  <c r="G5" i="60"/>
  <c r="X163" i="4"/>
  <c r="V53" i="4" l="1"/>
  <c r="V55" i="4" s="1"/>
  <c r="G9" i="60" s="1"/>
  <c r="G4" i="60" l="1"/>
  <c r="G30" i="60" s="1"/>
</calcChain>
</file>

<file path=xl/sharedStrings.xml><?xml version="1.0" encoding="utf-8"?>
<sst xmlns="http://schemas.openxmlformats.org/spreadsheetml/2006/main" count="1968" uniqueCount="483">
  <si>
    <t>Address</t>
  </si>
  <si>
    <t>CO2</t>
  </si>
  <si>
    <t>GHG</t>
  </si>
  <si>
    <t>Emissions (t)</t>
  </si>
  <si>
    <t>Fuel Classification</t>
  </si>
  <si>
    <t>Units</t>
  </si>
  <si>
    <t>Fuel name</t>
  </si>
  <si>
    <t>May</t>
  </si>
  <si>
    <t>June</t>
  </si>
  <si>
    <t>July</t>
  </si>
  <si>
    <t>Sept.</t>
  </si>
  <si>
    <t>Oct.</t>
  </si>
  <si>
    <t>Nov.</t>
  </si>
  <si>
    <t>Dec.</t>
  </si>
  <si>
    <t>1st</t>
  </si>
  <si>
    <t>2nd</t>
  </si>
  <si>
    <t>3rd</t>
  </si>
  <si>
    <t>4th</t>
  </si>
  <si>
    <t>GWP</t>
  </si>
  <si>
    <t>Other information</t>
  </si>
  <si>
    <t>Number of times in the reporting year that missing data procedures are followed</t>
  </si>
  <si>
    <t>biomass</t>
  </si>
  <si>
    <t>Production Data</t>
  </si>
  <si>
    <t>Propane</t>
  </si>
  <si>
    <t>CO2e (tonnes)</t>
  </si>
  <si>
    <t>Emissions Factors</t>
  </si>
  <si>
    <t>Total GHG</t>
  </si>
  <si>
    <t>Diesel</t>
  </si>
  <si>
    <t>Gasoline</t>
  </si>
  <si>
    <t>Fuel Consumption</t>
  </si>
  <si>
    <t>Hours of operation</t>
  </si>
  <si>
    <t>Average fleet weighted horsepower</t>
  </si>
  <si>
    <t>Average load (percent)</t>
  </si>
  <si>
    <t>Average fleet brake consumption</t>
  </si>
  <si>
    <t>Fuel Units</t>
  </si>
  <si>
    <t>Emissions (tonnes)</t>
  </si>
  <si>
    <t>Total</t>
  </si>
  <si>
    <t>Tonnes</t>
  </si>
  <si>
    <t xml:space="preserve">• Facility </t>
  </si>
  <si>
    <t>• Fuel supplier</t>
  </si>
  <si>
    <t>non-biomass</t>
  </si>
  <si>
    <t xml:space="preserve">Annual clinker production </t>
  </si>
  <si>
    <t>kL</t>
  </si>
  <si>
    <t>tonnes</t>
  </si>
  <si>
    <t>cubic meters</t>
  </si>
  <si>
    <t>Production</t>
  </si>
  <si>
    <t>Apr- June</t>
  </si>
  <si>
    <t>Jul-Sept.</t>
  </si>
  <si>
    <t>Oct-Dec.</t>
  </si>
  <si>
    <t>Sulphur hexafluoride</t>
  </si>
  <si>
    <t>Perfluorocarbons</t>
  </si>
  <si>
    <t>O2</t>
  </si>
  <si>
    <t>Combustion only</t>
  </si>
  <si>
    <t>Combustion and process emissions</t>
  </si>
  <si>
    <t>process emissions only</t>
  </si>
  <si>
    <t>GHG Summary</t>
  </si>
  <si>
    <t>B</t>
  </si>
  <si>
    <t>HFC-23</t>
  </si>
  <si>
    <t>HFC-32</t>
  </si>
  <si>
    <t>HFC-41</t>
  </si>
  <si>
    <t>HFC-43-10mee</t>
  </si>
  <si>
    <t>HFC-125</t>
  </si>
  <si>
    <t>HFC-134</t>
  </si>
  <si>
    <t>HFC-134a</t>
  </si>
  <si>
    <t>HFC-143</t>
  </si>
  <si>
    <t>HFC-143a</t>
  </si>
  <si>
    <t>HFC-152a</t>
  </si>
  <si>
    <t>HFC-227ea</t>
  </si>
  <si>
    <t>HFC-236fa</t>
  </si>
  <si>
    <t>HFC-245ca</t>
  </si>
  <si>
    <t>Perfluoromethane</t>
  </si>
  <si>
    <t>Perfluoroethane</t>
  </si>
  <si>
    <t>Perfluorobutane</t>
  </si>
  <si>
    <t>Perfluorocyclobutane</t>
  </si>
  <si>
    <t>Perfluoropentane</t>
  </si>
  <si>
    <t>Perfluorohexane</t>
  </si>
  <si>
    <t>Fuel (add rows if necessary)</t>
  </si>
  <si>
    <t>Biomass/ biogenic fraction of mixed fuels (use 1 for biomass fuels)</t>
  </si>
  <si>
    <t>mixed</t>
  </si>
  <si>
    <t>Technical Contact</t>
  </si>
  <si>
    <t>Certifying Official</t>
  </si>
  <si>
    <t>Company Coordinator</t>
  </si>
  <si>
    <t>Public Coordinator</t>
  </si>
  <si>
    <t>Input all relevant Company, Facility and Contact information.  Replace and update any pre-filled data, as appropriate. This sheet must be completed manually.</t>
  </si>
  <si>
    <t>Emitter Information</t>
  </si>
  <si>
    <t>GJ</t>
  </si>
  <si>
    <t>select from dropdown list</t>
  </si>
  <si>
    <t>General Reporter Information</t>
  </si>
  <si>
    <t>Detailed Instructions</t>
  </si>
  <si>
    <t>Date Prepared</t>
  </si>
  <si>
    <t>Reporting Period Start</t>
  </si>
  <si>
    <t>Reporting Period End</t>
  </si>
  <si>
    <t>Contractor Contact</t>
  </si>
  <si>
    <t>Trade Name</t>
  </si>
  <si>
    <t>Business Number Assigned by Canada Revenue Agency</t>
  </si>
  <si>
    <t>Facility Name</t>
  </si>
  <si>
    <t>NPRI ID Assigned by Federal Department of Environment</t>
  </si>
  <si>
    <t>Primary NAICS Code</t>
  </si>
  <si>
    <t>Secondary NAICS Code</t>
  </si>
  <si>
    <t>Tertiary NAICS Code</t>
  </si>
  <si>
    <t>Verifier Information</t>
  </si>
  <si>
    <t>Company Name</t>
  </si>
  <si>
    <t>Additional Information</t>
  </si>
  <si>
    <t xml:space="preserve">Fuel Information </t>
  </si>
  <si>
    <t>Equations Used</t>
  </si>
  <si>
    <t>Def. Emission Factors</t>
  </si>
  <si>
    <t>Ash Information</t>
  </si>
  <si>
    <t>Where Steam From Biomass is Used</t>
  </si>
  <si>
    <t xml:space="preserve">Emission Factors </t>
  </si>
  <si>
    <t>Annual Production Data</t>
  </si>
  <si>
    <t>Emissions From Calcination</t>
  </si>
  <si>
    <t>Monthly Clinker Production Data</t>
  </si>
  <si>
    <t>Jan.</t>
  </si>
  <si>
    <t>Feb.</t>
  </si>
  <si>
    <t>Mar.</t>
  </si>
  <si>
    <t>Apr.</t>
  </si>
  <si>
    <t>Aug.</t>
  </si>
  <si>
    <t>Quarterly Cement Kiln Dust Data</t>
  </si>
  <si>
    <t>Emission From Oxidation of Organic Carbon</t>
  </si>
  <si>
    <t>Other Information</t>
  </si>
  <si>
    <t>Emission From Carbonates</t>
  </si>
  <si>
    <t>Fugitive Emissions From Cooling Units (HFCs)</t>
  </si>
  <si>
    <t>Sulphur Hexafluoride</t>
  </si>
  <si>
    <t xml:space="preserve">Annual CH4 Emissions From Ventilation and Degasification Systems </t>
  </si>
  <si>
    <t>Jan-Mar</t>
  </si>
  <si>
    <t>Actual GHG Emissions (tonnes)</t>
  </si>
  <si>
    <t>Annual quantity of gypsum added as mineral additive to the clinker at the facility (tonnes).</t>
  </si>
  <si>
    <t>Annual quantity of limestone added as mineral additives to the clinker at the facility (tonnes).</t>
  </si>
  <si>
    <t>Non CEMS</t>
  </si>
  <si>
    <t>Select from list</t>
  </si>
  <si>
    <t>CEMS INFORMATION</t>
  </si>
  <si>
    <t>Type of CEMS (specify each)</t>
  </si>
  <si>
    <t>select from list</t>
  </si>
  <si>
    <t>Def. Emission Factors in Energy Units</t>
  </si>
  <si>
    <t>Annual/monthly weighted Average High Heating Value (GJ/Unit fuel)</t>
  </si>
  <si>
    <t xml:space="preserve">Annual/ monthly amount of fuel consumed </t>
  </si>
  <si>
    <t>processed</t>
  </si>
  <si>
    <t>produced</t>
  </si>
  <si>
    <t>transmitted</t>
  </si>
  <si>
    <t>distributed</t>
  </si>
  <si>
    <t>select one</t>
  </si>
  <si>
    <t>throughput</t>
  </si>
  <si>
    <t>Number of CEMS (Use one column for each CEMS)</t>
  </si>
  <si>
    <t>UNIT #</t>
  </si>
  <si>
    <t>BREAKDOWN BY STATIONARY COMBUSTION UNITS FOR ELECTRICITY GENERATION</t>
  </si>
  <si>
    <t>Process Emissions From Acid Gas Scrubbers, Acid Gas Reagents (carbonates)</t>
  </si>
  <si>
    <t>Asphalt &amp; Road Oil</t>
  </si>
  <si>
    <t>Aviation Gasoline</t>
  </si>
  <si>
    <t>Aviation Turbo Fuel</t>
  </si>
  <si>
    <t>Kerosene</t>
  </si>
  <si>
    <t>Ethane</t>
  </si>
  <si>
    <t>Butane</t>
  </si>
  <si>
    <t>Lubricants</t>
  </si>
  <si>
    <t>Motor Gasoline – Off-Road</t>
  </si>
  <si>
    <t>Light Fuel Oil</t>
  </si>
  <si>
    <t>Residual Fuel Oil (No. 5 &amp; No. 6)</t>
  </si>
  <si>
    <t>Crude Oil</t>
  </si>
  <si>
    <t>Naphtha</t>
  </si>
  <si>
    <t>Petrochemical Feedstocks</t>
  </si>
  <si>
    <t>Ethanol (100%)</t>
  </si>
  <si>
    <t>Biodiesel (100%)</t>
  </si>
  <si>
    <t>Rendered Animal Fat</t>
  </si>
  <si>
    <t>Vegetable Oil</t>
  </si>
  <si>
    <t>Anthracite Coal</t>
  </si>
  <si>
    <t>Bituminous Coal</t>
  </si>
  <si>
    <t>Foreign Bituminous Coal</t>
  </si>
  <si>
    <t>Sub-Bituminous Coal</t>
  </si>
  <si>
    <t>Lignite</t>
  </si>
  <si>
    <t>Coal Coke</t>
  </si>
  <si>
    <t>Municipal Solid Waste</t>
  </si>
  <si>
    <t>Tires</t>
  </si>
  <si>
    <t>Agricultural By-products</t>
  </si>
  <si>
    <t>Solid By-products</t>
  </si>
  <si>
    <t>Gaseous Fuels</t>
  </si>
  <si>
    <t>Natural Gas</t>
  </si>
  <si>
    <t>Coke Oven Gas</t>
  </si>
  <si>
    <t>Still Gas – Refineries</t>
  </si>
  <si>
    <t>Still Gas – Upgraders</t>
  </si>
  <si>
    <t>Landfill Gas (methane fraction)</t>
  </si>
  <si>
    <t>Biogas (methane fraction)</t>
  </si>
  <si>
    <t>Solid Wood Waste (at 0% moisture content)1</t>
  </si>
  <si>
    <t>Spent Pulping Liquor (at 0% moisture content)2</t>
  </si>
  <si>
    <t>Petroleum Coke</t>
  </si>
  <si>
    <t>Motor Gasoline</t>
  </si>
  <si>
    <t>Ethanol</t>
  </si>
  <si>
    <t>Biodiesel</t>
  </si>
  <si>
    <t>Facility physical Address</t>
  </si>
  <si>
    <t>Participant operating name (responsible party)</t>
  </si>
  <si>
    <t>Participant legal name</t>
  </si>
  <si>
    <t>Natural gas</t>
  </si>
  <si>
    <t>Heavy Fuel Oil</t>
  </si>
  <si>
    <t>Petcoke</t>
  </si>
  <si>
    <t>Petcoke 6%</t>
  </si>
  <si>
    <t>Low Sulphur coal</t>
  </si>
  <si>
    <t>Mid sulphur coal</t>
  </si>
  <si>
    <t>Domestic HS coal</t>
  </si>
  <si>
    <t>High ash low sulphur coal</t>
  </si>
  <si>
    <t>PRB coal</t>
  </si>
  <si>
    <t>Waste Oil</t>
  </si>
  <si>
    <t>Bunker</t>
  </si>
  <si>
    <t>Fuel Oil</t>
  </si>
  <si>
    <t>Black Liquor</t>
  </si>
  <si>
    <t>Hog Fuel</t>
  </si>
  <si>
    <t>Plastics</t>
  </si>
  <si>
    <t>Shingles</t>
  </si>
  <si>
    <t>Glycerin</t>
  </si>
  <si>
    <t>List of Fuels</t>
  </si>
  <si>
    <t>USE THIS IF YOU  PROVIDE ONLY SELF- CALCULATED DATA</t>
  </si>
  <si>
    <t>Annual</t>
  </si>
  <si>
    <t>bottom Ash</t>
  </si>
  <si>
    <t>Fly ash</t>
  </si>
  <si>
    <t xml:space="preserve">bituminous coal foreign (low sulphur) </t>
  </si>
  <si>
    <t>bituminous coal foreign (mid sulphur)</t>
  </si>
  <si>
    <t>Other/ not in list, please fill out empty cells</t>
  </si>
  <si>
    <t>Industrial Process Emissions</t>
  </si>
  <si>
    <t>Cement production</t>
  </si>
  <si>
    <t>Pulp and paper</t>
  </si>
  <si>
    <t>Industrial Product Use Emissions</t>
  </si>
  <si>
    <t xml:space="preserve">Fugitive </t>
  </si>
  <si>
    <t>Hydrofluorocarbon</t>
  </si>
  <si>
    <t>On-site Transportation Emissions</t>
  </si>
  <si>
    <t>Quarter 1</t>
  </si>
  <si>
    <t>Load factor</t>
  </si>
  <si>
    <t>Quarterly Mobile Equipment Combustion</t>
  </si>
  <si>
    <t>Quarter 2</t>
  </si>
  <si>
    <t>Sulfur hexafluoride</t>
  </si>
  <si>
    <t>• General Stationary Combustion</t>
  </si>
  <si>
    <t>• Petroleum and Natural Gas Production and Natural Gas Processing</t>
  </si>
  <si>
    <t>• Pulp and Pper</t>
  </si>
  <si>
    <t>• Coal Storage</t>
  </si>
  <si>
    <t>• Electricity Generation</t>
  </si>
  <si>
    <t>• Fuel supplier: Petroleum Products</t>
  </si>
  <si>
    <t>• Fuel supplier: Natural Gas Distribution</t>
  </si>
  <si>
    <t>• Cement Production</t>
  </si>
  <si>
    <t>• Natural Gas Transmission</t>
  </si>
  <si>
    <t>• Underground Coal Mining</t>
  </si>
  <si>
    <t>• Industrial Wastewater</t>
  </si>
  <si>
    <t>• Equipment Related to Natural Gas Production and Processing</t>
  </si>
  <si>
    <t>• Equipment Related to the Ttransmssion of Electricity</t>
  </si>
  <si>
    <t>• N/A</t>
  </si>
  <si>
    <r>
      <t xml:space="preserve">Weighted Average Carbon Content of fuel </t>
    </r>
    <r>
      <rPr>
        <sz val="10"/>
        <color theme="1"/>
        <rFont val="Arial"/>
        <family val="2"/>
      </rPr>
      <t>(tonnes of carbon/fuel base unit)</t>
    </r>
  </si>
  <si>
    <r>
      <t>Weighted Average High Heating Value</t>
    </r>
    <r>
      <rPr>
        <sz val="10"/>
        <color theme="1"/>
        <rFont val="Arial"/>
        <family val="2"/>
      </rPr>
      <t xml:space="preserve"> (GJ/Unit fuel)</t>
    </r>
  </si>
  <si>
    <t>Weighted Average Carbon Content of Ash</t>
  </si>
  <si>
    <t>Weighted Average Carbon Content of Fuel</t>
  </si>
  <si>
    <r>
      <t xml:space="preserve">Weighted Average High Heating Value </t>
    </r>
    <r>
      <rPr>
        <sz val="10"/>
        <color theme="1"/>
        <rFont val="Arial"/>
        <family val="2"/>
      </rPr>
      <t>(GJ/Unit fuel)</t>
    </r>
  </si>
  <si>
    <r>
      <t xml:space="preserve">Annual/ Monthly Weighted Average High Heating Value </t>
    </r>
    <r>
      <rPr>
        <b/>
        <sz val="10"/>
        <color theme="1"/>
        <rFont val="Arial"/>
        <family val="2"/>
      </rPr>
      <t>(GJ/Unit fuel)</t>
    </r>
  </si>
  <si>
    <r>
      <t xml:space="preserve">Biomass/ Biogenic Fraction of Mixed Fuels 
</t>
    </r>
    <r>
      <rPr>
        <b/>
        <sz val="10"/>
        <color theme="1"/>
        <rFont val="Arial"/>
        <family val="2"/>
      </rPr>
      <t>(use 1 for biomass fuels)</t>
    </r>
  </si>
  <si>
    <r>
      <t>Annual/ Monthly Weighted Average Carbon Content</t>
    </r>
    <r>
      <rPr>
        <b/>
        <sz val="10"/>
        <color theme="1"/>
        <rFont val="Arial"/>
        <family val="2"/>
      </rPr>
      <t xml:space="preserve"> (tonnes of carbon/fuel base unit)</t>
    </r>
  </si>
  <si>
    <r>
      <t xml:space="preserve">Annual/ Monthly Amount of Fuel </t>
    </r>
    <r>
      <rPr>
        <b/>
        <sz val="10.5"/>
        <color theme="1"/>
        <rFont val="Arial"/>
        <family val="2"/>
      </rPr>
      <t>Consumed</t>
    </r>
  </si>
  <si>
    <r>
      <t xml:space="preserve">Biomass/ Biogenic Fraction of Mixed Fuels </t>
    </r>
    <r>
      <rPr>
        <b/>
        <sz val="10"/>
        <color theme="1"/>
        <rFont val="Arial"/>
        <family val="2"/>
      </rPr>
      <t>(use 1 for biomass fuels)</t>
    </r>
  </si>
  <si>
    <t>Annual/ Monthly Weighted Average Carbon Content of Fuel</t>
  </si>
  <si>
    <r>
      <t xml:space="preserve">Annual/ Monthly Total Amount of Fly Ash Recovered 
</t>
    </r>
    <r>
      <rPr>
        <b/>
        <sz val="10"/>
        <color theme="1"/>
        <rFont val="Arial"/>
        <family val="2"/>
      </rPr>
      <t>(tonnes)</t>
    </r>
  </si>
  <si>
    <t>Annual/ Monthly Weighted Average Carbon Content of Fly Ash</t>
  </si>
  <si>
    <r>
      <t xml:space="preserve">Annual/ Monthly Total Amount of Bottom Ash Recovered 
</t>
    </r>
    <r>
      <rPr>
        <b/>
        <sz val="10"/>
        <color theme="1"/>
        <rFont val="Arial"/>
        <family val="2"/>
      </rPr>
      <t>(tonnes)</t>
    </r>
  </si>
  <si>
    <t>Annual/ Monthly Weighted Average Carbon Content of Bottom Ash</t>
  </si>
  <si>
    <r>
      <rPr>
        <b/>
        <sz val="10"/>
        <color theme="1"/>
        <rFont val="Arial"/>
        <family val="2"/>
      </rPr>
      <t xml:space="preserve">Mass of Additional Carbon Present in Ash NOT Associated to Solid Fuel </t>
    </r>
    <r>
      <rPr>
        <b/>
        <sz val="12"/>
        <color theme="1"/>
        <rFont val="Arial"/>
        <family val="2"/>
      </rPr>
      <t xml:space="preserve">
</t>
    </r>
    <r>
      <rPr>
        <b/>
        <sz val="8"/>
        <color theme="1"/>
        <rFont val="Arial"/>
        <family val="2"/>
      </rPr>
      <t>e.g. Powdered Activated Carbon</t>
    </r>
  </si>
  <si>
    <t>Heat Input if used in calculations</t>
  </si>
  <si>
    <r>
      <t xml:space="preserve">Ratio of the Boiler’s Design Rated Heat Input Capacity to its Design Rated Steam Output Capacity
 </t>
    </r>
    <r>
      <rPr>
        <b/>
        <sz val="10"/>
        <color theme="1"/>
        <rFont val="Arial"/>
        <family val="2"/>
      </rPr>
      <t>(GJ/tonne steam)</t>
    </r>
  </si>
  <si>
    <r>
      <t xml:space="preserve">Steam Production </t>
    </r>
    <r>
      <rPr>
        <b/>
        <sz val="10"/>
        <color theme="1"/>
        <rFont val="Arial"/>
        <family val="2"/>
      </rPr>
      <t>(tonnes)</t>
    </r>
  </si>
  <si>
    <t>Number of Times Procedure for Missing Data is Used</t>
  </si>
  <si>
    <t xml:space="preserve">Additional Descriptive Information on Other Fuels </t>
  </si>
  <si>
    <t>Quantity of Electricity/ Steam Generated</t>
  </si>
  <si>
    <t>The Make of CEMS (specify each)</t>
  </si>
  <si>
    <t>Type of Sources of Emissions Measured</t>
  </si>
  <si>
    <t>Annual Reporting Amount (tonnes)</t>
  </si>
  <si>
    <t xml:space="preserve"> Name of Fuel</t>
  </si>
  <si>
    <t>Weighted Averages per Measurement Period</t>
  </si>
  <si>
    <t>Ash Properties</t>
  </si>
  <si>
    <t>Fuel Name</t>
  </si>
  <si>
    <t>Reference to Alternative Equations Used</t>
  </si>
  <si>
    <t xml:space="preserve">Use for Coal and Other Fuel with Physical-Based Emission Factors and/or Additional Information on Carbon Content of Ash </t>
  </si>
  <si>
    <t>Emissions Factors Used (If Applicable) (Provide Units)</t>
  </si>
  <si>
    <t>THE TABLES BELOW WILL CALCULATE GHG EMISSIONS USING BUILT-IN FORMULAS</t>
  </si>
  <si>
    <t>CEMS1</t>
  </si>
  <si>
    <t>CEMS2</t>
  </si>
  <si>
    <t>CEMS3</t>
  </si>
  <si>
    <t>automatically calculated</t>
  </si>
  <si>
    <r>
      <t xml:space="preserve">Plant Specific Clinker Emission Factors </t>
    </r>
    <r>
      <rPr>
        <sz val="10"/>
        <color theme="1"/>
        <rFont val="Arial"/>
        <family val="2"/>
      </rPr>
      <t>(tonnes CO2/tonnes clinker)</t>
    </r>
  </si>
  <si>
    <r>
      <t xml:space="preserve">Clinker Produced </t>
    </r>
    <r>
      <rPr>
        <sz val="10"/>
        <color theme="1"/>
        <rFont val="Arial"/>
        <family val="2"/>
      </rPr>
      <t>(tonnes)</t>
    </r>
  </si>
  <si>
    <r>
      <t xml:space="preserve">Calcium Content of Clinker, Expressed as Calcium Oxide </t>
    </r>
    <r>
      <rPr>
        <sz val="10"/>
        <color theme="1"/>
        <rFont val="Arial"/>
        <family val="2"/>
      </rPr>
      <t>(CaO) (weight fraction, tonne CaO/tonne clinker)</t>
    </r>
  </si>
  <si>
    <r>
      <t xml:space="preserve">Magnesium Content of Clinker, Expressed as Magnesium Oxide </t>
    </r>
    <r>
      <rPr>
        <sz val="10"/>
        <color theme="1"/>
        <rFont val="Arial"/>
        <family val="2"/>
      </rPr>
      <t>(MgO) (weight fraction, tonne MgO/tonne clinker)</t>
    </r>
  </si>
  <si>
    <r>
      <t xml:space="preserve">Non-Calcined Calcium Oxide Content of Clinker, Expressed as CaO </t>
    </r>
    <r>
      <rPr>
        <sz val="10"/>
        <color theme="1"/>
        <rFont val="Arial"/>
        <family val="2"/>
      </rPr>
      <t>(weight fraction, tonne CaO/tonne clinker)</t>
    </r>
  </si>
  <si>
    <r>
      <t xml:space="preserve">Non-Calcined Magnesium Oxide Content of Clinker, Expressed as MgO </t>
    </r>
    <r>
      <rPr>
        <sz val="10"/>
        <color theme="1"/>
        <rFont val="Arial"/>
        <family val="2"/>
      </rPr>
      <t>(weight fraction, tonne MgO/tonne clinker)</t>
    </r>
  </si>
  <si>
    <r>
      <t xml:space="preserve">Quantity of Non-Carbonate Raw Materials Entering the Kiln </t>
    </r>
    <r>
      <rPr>
        <sz val="10"/>
        <color theme="1"/>
        <rFont val="Arial"/>
        <family val="2"/>
      </rPr>
      <t>(tonnes)</t>
    </r>
  </si>
  <si>
    <t>Emission from Clinker</t>
  </si>
  <si>
    <t>Sub-Total CO2</t>
  </si>
  <si>
    <r>
      <t xml:space="preserve">Cement Kiln Dust (CKD) Emission Factor </t>
    </r>
    <r>
      <rPr>
        <sz val="10"/>
        <color theme="1"/>
        <rFont val="Arial"/>
        <family val="2"/>
      </rPr>
      <t>(tonne CO2/tonne CKD not recycled back to kilns)</t>
    </r>
  </si>
  <si>
    <r>
      <t>CKD Not Recycled Back to Kilns</t>
    </r>
    <r>
      <rPr>
        <sz val="10"/>
        <color theme="1"/>
        <rFont val="Arial"/>
        <family val="2"/>
      </rPr>
      <t xml:space="preserve"> (tonnes)</t>
    </r>
  </si>
  <si>
    <r>
      <t xml:space="preserve">Calcium Content of CKD Not Recycled, Expressed as Calcium Oxide </t>
    </r>
    <r>
      <rPr>
        <sz val="10"/>
        <color theme="1"/>
        <rFont val="Arial"/>
        <family val="2"/>
      </rPr>
      <t>(CaO) (weight fraction, tonne CaO/tonne clinker)</t>
    </r>
  </si>
  <si>
    <r>
      <t xml:space="preserve">Magnesium Content of CKD Not Recycled, Expressed as Magnesium Oxide (MgO) </t>
    </r>
    <r>
      <rPr>
        <sz val="10"/>
        <color theme="1"/>
        <rFont val="Arial"/>
        <family val="2"/>
      </rPr>
      <t>(weight fraction, tonne MgO/tonne clinker)</t>
    </r>
  </si>
  <si>
    <r>
      <t>Non-Calcined Calcium Oxide Content of CKD Not Recycled, Expressed as CaO</t>
    </r>
    <r>
      <rPr>
        <sz val="10"/>
        <color theme="1"/>
        <rFont val="Arial"/>
        <family val="2"/>
      </rPr>
      <t xml:space="preserve"> (weight fraction, tonne CaO/tonne clinker)</t>
    </r>
  </si>
  <si>
    <r>
      <t>Non-Calcined Magnesium Oxide Content of CKD Not Recycled, Expressed as MgO</t>
    </r>
    <r>
      <rPr>
        <sz val="10"/>
        <color theme="1"/>
        <rFont val="Arial"/>
        <family val="2"/>
      </rPr>
      <t xml:space="preserve"> (weight fraction, tonne MgO/tonne clinker)</t>
    </r>
  </si>
  <si>
    <t>Emission from CKD</t>
  </si>
  <si>
    <t>Amount Consumed (tonnes)</t>
  </si>
  <si>
    <t>Organic Carbon Content (weight fraction)</t>
  </si>
  <si>
    <t>Annual Pulp Production (tonnes air dried pulp)</t>
  </si>
  <si>
    <t>Annual Consumption of Carbonates (tonnes)</t>
  </si>
  <si>
    <t>Number of Times in the Reporting Year That Missing Data Procedures are Followed</t>
  </si>
  <si>
    <t>Annual Black Liquor Production (tonnes)</t>
  </si>
  <si>
    <t>In GHG Summary</t>
  </si>
  <si>
    <t>Daily Volumetric Flow Rate For The Quarter (Cubic Meters/Min) Based On Sampling Or A Flow Rate Meter.  (Vi)</t>
  </si>
  <si>
    <t>Number Of Days In The Quarter Where Active Ventilation Of Mining Operations Ois Taking Place At The Monitoring Point (N)</t>
  </si>
  <si>
    <t>Does The Flow Rate Meter Is Used And The Meter Automatically Corrects For Temperature And Pressure?</t>
  </si>
  <si>
    <t>Moisture Content Of The Gas Emitted During The Measurement Period, Volumetric Basis (Cm3water/ Cm3 Emitted Gas). (Fh2oi)</t>
  </si>
  <si>
    <t>Measuring Temperature (K)</t>
  </si>
  <si>
    <t>Measuring Pressure (Atm)</t>
  </si>
  <si>
    <t>Conversion Factor Fort Temperature/Pressure Corrected To STP By Measuring Device</t>
  </si>
  <si>
    <t>Daily Volumetric Flow Rate For The Quarter (Cubic Meters/Min) Based On Sampling Or A Flow Rate Meter. (V)</t>
  </si>
  <si>
    <t>Number Of Days In The Week That The System Is Operational At That Measurement Point.</t>
  </si>
  <si>
    <t>Number Of Weeks In The Quarter Which The Degasification System Is Operated (N)</t>
  </si>
  <si>
    <t>Number Of Monitoring Points (M)</t>
  </si>
  <si>
    <t>Moisture Correction Factor (MCF)</t>
  </si>
  <si>
    <t>Conversion Factor For Temperature/Pressure Corrected To STP By Measuring Device</t>
  </si>
  <si>
    <t>Destruction Efficiency (0-1) Mostly 0.99 But 1 If Onsite Gas Is Destroyed Offsite</t>
  </si>
  <si>
    <t>Volumes, Composition And Properties Of Emitted Gas From Ventilation Monitoring</t>
  </si>
  <si>
    <t>Volumes, Composition And Properties Of Emitted Gas From Degasification System</t>
  </si>
  <si>
    <t xml:space="preserve"> Annual coal production (tonnes coal)</t>
  </si>
  <si>
    <t>Name and Type of Sorbent</t>
  </si>
  <si>
    <t>Molecular Weight of Sorbent</t>
  </si>
  <si>
    <r>
      <rPr>
        <b/>
        <i/>
        <sz val="12"/>
        <color theme="1"/>
        <rFont val="Arial"/>
        <family val="2"/>
      </rPr>
      <t>S</t>
    </r>
    <r>
      <rPr>
        <b/>
        <sz val="12"/>
        <color theme="1"/>
        <rFont val="Arial"/>
        <family val="2"/>
      </rPr>
      <t>, Quantity of Sorbent Used in Reporting Year (tonnes)</t>
    </r>
  </si>
  <si>
    <t>Back to GHG Summary</t>
  </si>
  <si>
    <t>Quarter 4</t>
  </si>
  <si>
    <t>Quarter 3</t>
  </si>
  <si>
    <t xml:space="preserve">Summary From Worksheets for Specified GHG Activities </t>
  </si>
  <si>
    <t>Electricity/ Steam Generated</t>
  </si>
  <si>
    <t xml:space="preserve">Moisture Correction Factor (MCF) Refer To </t>
  </si>
  <si>
    <t>INDUSTRIAL PRODUCT USE</t>
  </si>
  <si>
    <t>Non Variable fuels</t>
  </si>
  <si>
    <t xml:space="preserve">Butane </t>
  </si>
  <si>
    <t xml:space="preserve">Equations Used </t>
  </si>
  <si>
    <t>Equation 2-1</t>
  </si>
  <si>
    <t>Equation 2-2</t>
  </si>
  <si>
    <t>Equation 2-3</t>
  </si>
  <si>
    <t>Equation 2-4</t>
  </si>
  <si>
    <t>Equation 2-5</t>
  </si>
  <si>
    <t>Equation 2-6</t>
  </si>
  <si>
    <t>Equation 2-7</t>
  </si>
  <si>
    <t>Equation 2-8</t>
  </si>
  <si>
    <t>Equation 2-9</t>
  </si>
  <si>
    <t>Equation 2-10</t>
  </si>
  <si>
    <t>Equation 2-11</t>
  </si>
  <si>
    <t>Equation 2-12</t>
  </si>
  <si>
    <t>Equation 2-13</t>
  </si>
  <si>
    <t>Equation 2-14</t>
  </si>
  <si>
    <t>Equation 2-15</t>
  </si>
  <si>
    <t>Equation 2-16</t>
  </si>
  <si>
    <t>Equation 2-17</t>
  </si>
  <si>
    <t>Equation 2-18</t>
  </si>
  <si>
    <t>Equation 2-19</t>
  </si>
  <si>
    <t>Equation 2-20</t>
  </si>
  <si>
    <t>Equation 2-21</t>
  </si>
  <si>
    <t>Equation 2-22</t>
  </si>
  <si>
    <t>Product name</t>
  </si>
  <si>
    <t>Quantity Produced</t>
  </si>
  <si>
    <t>VARIABLE FUELS</t>
  </si>
  <si>
    <t>NON VARIABLE FUELS</t>
  </si>
  <si>
    <t>Def. Emission Factors by volume</t>
  </si>
  <si>
    <t xml:space="preserve"> Quantity</t>
  </si>
  <si>
    <t>Total Stationary Fuel Combustion Emissions</t>
  </si>
  <si>
    <t xml:space="preserve">Table of Contents </t>
  </si>
  <si>
    <t>Tab A</t>
  </si>
  <si>
    <t>Tab B</t>
  </si>
  <si>
    <t>Tab C</t>
  </si>
  <si>
    <t>Tab D</t>
  </si>
  <si>
    <t>Tab E</t>
  </si>
  <si>
    <t>Tab F</t>
  </si>
  <si>
    <t>Tab G</t>
  </si>
  <si>
    <t>Tab H</t>
  </si>
  <si>
    <t>Tab I</t>
  </si>
  <si>
    <t>Tab J</t>
  </si>
  <si>
    <t>Tab K</t>
  </si>
  <si>
    <t>Tab M</t>
  </si>
  <si>
    <t>Tab N</t>
  </si>
  <si>
    <t>Onsite Transportation</t>
  </si>
  <si>
    <t>Cement Production</t>
  </si>
  <si>
    <t>Pulp and Paper</t>
  </si>
  <si>
    <t>Vented Coal Mining Methane</t>
  </si>
  <si>
    <t>Industrial Product Use</t>
  </si>
  <si>
    <t>Back to Table of Contents</t>
  </si>
  <si>
    <r>
      <t>CO</t>
    </r>
    <r>
      <rPr>
        <b/>
        <vertAlign val="subscript"/>
        <sz val="12"/>
        <color theme="1"/>
        <rFont val="Arial"/>
        <family val="2"/>
      </rPr>
      <t>2</t>
    </r>
    <r>
      <rPr>
        <b/>
        <sz val="12"/>
        <color theme="1"/>
        <rFont val="Arial"/>
        <family val="2"/>
      </rPr>
      <t xml:space="preserve"> from Biomass Combustion</t>
    </r>
  </si>
  <si>
    <r>
      <t>Combustion Emissions (CO</t>
    </r>
    <r>
      <rPr>
        <b/>
        <vertAlign val="subscript"/>
        <sz val="12"/>
        <color theme="1"/>
        <rFont val="Arial"/>
        <family val="2"/>
      </rPr>
      <t>2</t>
    </r>
    <r>
      <rPr>
        <b/>
        <sz val="12"/>
        <color theme="1"/>
        <rFont val="Arial"/>
        <family val="2"/>
      </rPr>
      <t>e)</t>
    </r>
  </si>
  <si>
    <r>
      <t>Tonnes (in CO</t>
    </r>
    <r>
      <rPr>
        <b/>
        <vertAlign val="subscript"/>
        <sz val="12"/>
        <color theme="0"/>
        <rFont val="Arial"/>
        <family val="2"/>
      </rPr>
      <t>2</t>
    </r>
    <r>
      <rPr>
        <b/>
        <sz val="12"/>
        <color theme="0"/>
        <rFont val="Arial"/>
        <family val="2"/>
      </rPr>
      <t>e)</t>
    </r>
  </si>
  <si>
    <r>
      <t>Annual CO</t>
    </r>
    <r>
      <rPr>
        <vertAlign val="subscript"/>
        <sz val="12"/>
        <color theme="1"/>
        <rFont val="Arial"/>
        <family val="2"/>
      </rPr>
      <t>2</t>
    </r>
    <r>
      <rPr>
        <sz val="12"/>
        <color theme="1"/>
        <rFont val="Arial"/>
        <family val="2"/>
      </rPr>
      <t xml:space="preserve"> Volumetric Flowrate for Each CEMS</t>
    </r>
  </si>
  <si>
    <r>
      <t>Annual CO</t>
    </r>
    <r>
      <rPr>
        <vertAlign val="subscript"/>
        <sz val="12"/>
        <color theme="1"/>
        <rFont val="Arial"/>
        <family val="2"/>
      </rPr>
      <t>2</t>
    </r>
    <r>
      <rPr>
        <sz val="12"/>
        <color theme="1"/>
        <rFont val="Arial"/>
        <family val="2"/>
      </rPr>
      <t xml:space="preserve"> Mass Emissions (tonnes) for Each CEMS</t>
    </r>
  </si>
  <si>
    <r>
      <t>Total Annual CO</t>
    </r>
    <r>
      <rPr>
        <vertAlign val="subscript"/>
        <sz val="12"/>
        <color theme="1"/>
        <rFont val="Arial"/>
        <family val="2"/>
      </rPr>
      <t>2</t>
    </r>
    <r>
      <rPr>
        <sz val="12"/>
        <color theme="1"/>
        <rFont val="Arial"/>
        <family val="2"/>
      </rPr>
      <t xml:space="preserve"> Mass Emissions (tonnes)</t>
    </r>
  </si>
  <si>
    <r>
      <t>Calculated CO</t>
    </r>
    <r>
      <rPr>
        <vertAlign val="subscript"/>
        <sz val="12"/>
        <color theme="1"/>
        <rFont val="Arial"/>
        <family val="2"/>
      </rPr>
      <t>2</t>
    </r>
    <r>
      <rPr>
        <sz val="12"/>
        <color theme="1"/>
        <rFont val="Arial"/>
        <family val="2"/>
      </rPr>
      <t xml:space="preserve"> from Biomass (tonnes)</t>
    </r>
  </si>
  <si>
    <r>
      <t xml:space="preserve"> CO</t>
    </r>
    <r>
      <rPr>
        <b/>
        <vertAlign val="subscript"/>
        <sz val="12"/>
        <color theme="1"/>
        <rFont val="Arial"/>
        <family val="2"/>
      </rPr>
      <t>2</t>
    </r>
  </si>
  <si>
    <r>
      <t>CH</t>
    </r>
    <r>
      <rPr>
        <b/>
        <vertAlign val="subscript"/>
        <sz val="12"/>
        <color theme="1"/>
        <rFont val="Arial"/>
        <family val="2"/>
      </rPr>
      <t>4</t>
    </r>
    <r>
      <rPr>
        <b/>
        <sz val="12"/>
        <color theme="1"/>
        <rFont val="Arial"/>
        <family val="2"/>
      </rPr>
      <t xml:space="preserve"> </t>
    </r>
  </si>
  <si>
    <r>
      <t>N</t>
    </r>
    <r>
      <rPr>
        <b/>
        <vertAlign val="subscript"/>
        <sz val="12"/>
        <color theme="1"/>
        <rFont val="Arial"/>
        <family val="2"/>
      </rPr>
      <t>2</t>
    </r>
    <r>
      <rPr>
        <b/>
        <sz val="12"/>
        <color theme="1"/>
        <rFont val="Arial"/>
        <family val="2"/>
      </rPr>
      <t xml:space="preserve">O </t>
    </r>
  </si>
  <si>
    <r>
      <t>CO</t>
    </r>
    <r>
      <rPr>
        <b/>
        <vertAlign val="subscript"/>
        <sz val="12"/>
        <color theme="1"/>
        <rFont val="Arial"/>
        <family val="2"/>
      </rPr>
      <t>2</t>
    </r>
    <r>
      <rPr>
        <b/>
        <sz val="12"/>
        <color theme="1"/>
        <rFont val="Arial"/>
        <family val="2"/>
      </rPr>
      <t xml:space="preserve"> </t>
    </r>
  </si>
  <si>
    <r>
      <t>CO</t>
    </r>
    <r>
      <rPr>
        <b/>
        <vertAlign val="subscript"/>
        <sz val="12"/>
        <color theme="1"/>
        <rFont val="Arial"/>
        <family val="2"/>
      </rPr>
      <t xml:space="preserve">2 </t>
    </r>
  </si>
  <si>
    <r>
      <t>CO</t>
    </r>
    <r>
      <rPr>
        <b/>
        <vertAlign val="subscript"/>
        <sz val="12"/>
        <color theme="1"/>
        <rFont val="Arial"/>
        <family val="2"/>
      </rPr>
      <t>2</t>
    </r>
    <r>
      <rPr>
        <b/>
        <sz val="12"/>
        <color theme="1"/>
        <rFont val="Arial"/>
        <family val="2"/>
      </rPr>
      <t>e (tonnes)</t>
    </r>
  </si>
  <si>
    <r>
      <t>Non-CEMS Summation of CO</t>
    </r>
    <r>
      <rPr>
        <b/>
        <vertAlign val="subscript"/>
        <sz val="14"/>
        <color theme="1"/>
        <rFont val="Arial"/>
        <family val="2"/>
      </rPr>
      <t>2</t>
    </r>
    <r>
      <rPr>
        <b/>
        <sz val="14"/>
        <color theme="1"/>
        <rFont val="Arial"/>
        <family val="2"/>
      </rPr>
      <t xml:space="preserve"> Emissions From Combustion</t>
    </r>
  </si>
  <si>
    <r>
      <t>CO</t>
    </r>
    <r>
      <rPr>
        <vertAlign val="subscript"/>
        <sz val="12"/>
        <color theme="1"/>
        <rFont val="Arial"/>
        <family val="2"/>
      </rPr>
      <t>2</t>
    </r>
    <r>
      <rPr>
        <sz val="12"/>
        <color theme="1"/>
        <rFont val="Arial"/>
        <family val="2"/>
      </rPr>
      <t xml:space="preserve"> from biomass</t>
    </r>
  </si>
  <si>
    <r>
      <t>CO</t>
    </r>
    <r>
      <rPr>
        <vertAlign val="subscript"/>
        <sz val="12"/>
        <color theme="1"/>
        <rFont val="Arial"/>
        <family val="2"/>
      </rPr>
      <t>2</t>
    </r>
    <r>
      <rPr>
        <sz val="12"/>
        <color theme="1"/>
        <rFont val="Arial"/>
        <family val="2"/>
      </rPr>
      <t>e from non-biomass</t>
    </r>
  </si>
  <si>
    <r>
      <t xml:space="preserve">Annual Amount of Fuel Consumed </t>
    </r>
    <r>
      <rPr>
        <b/>
        <sz val="10"/>
        <color theme="1"/>
        <rFont val="Arial"/>
        <family val="2"/>
      </rPr>
      <t>(Tonnes/kL/Rm</t>
    </r>
    <r>
      <rPr>
        <b/>
        <vertAlign val="superscript"/>
        <sz val="10"/>
        <color theme="1"/>
        <rFont val="Arial"/>
        <family val="2"/>
      </rPr>
      <t>3</t>
    </r>
    <r>
      <rPr>
        <b/>
        <sz val="10"/>
        <color theme="1"/>
        <rFont val="Arial"/>
        <family val="2"/>
      </rPr>
      <t>/GJ)</t>
    </r>
  </si>
  <si>
    <r>
      <t>Annual Amount of Ash Recovered (Tonnes/kL/Rm</t>
    </r>
    <r>
      <rPr>
        <b/>
        <vertAlign val="superscript"/>
        <sz val="12"/>
        <color theme="1"/>
        <rFont val="Arial"/>
        <family val="2"/>
      </rPr>
      <t>3</t>
    </r>
    <r>
      <rPr>
        <b/>
        <sz val="12"/>
        <color theme="1"/>
        <rFont val="Arial"/>
        <family val="2"/>
      </rPr>
      <t>/GJ)</t>
    </r>
  </si>
  <si>
    <r>
      <t>CH</t>
    </r>
    <r>
      <rPr>
        <b/>
        <vertAlign val="subscript"/>
        <sz val="12"/>
        <color theme="1"/>
        <rFont val="Arial"/>
        <family val="2"/>
      </rPr>
      <t>4</t>
    </r>
    <r>
      <rPr>
        <b/>
        <sz val="12"/>
        <color theme="1"/>
        <rFont val="Arial"/>
        <family val="2"/>
      </rPr>
      <t xml:space="preserve"> (g/GJ), </t>
    </r>
  </si>
  <si>
    <r>
      <t>N</t>
    </r>
    <r>
      <rPr>
        <b/>
        <vertAlign val="subscript"/>
        <sz val="12"/>
        <color theme="1"/>
        <rFont val="Arial"/>
        <family val="2"/>
      </rPr>
      <t>2</t>
    </r>
    <r>
      <rPr>
        <b/>
        <sz val="12"/>
        <color theme="1"/>
        <rFont val="Arial"/>
        <family val="2"/>
      </rPr>
      <t>O (g/GJ),</t>
    </r>
  </si>
  <si>
    <r>
      <t>CO</t>
    </r>
    <r>
      <rPr>
        <b/>
        <vertAlign val="subscript"/>
        <sz val="12"/>
        <color theme="1"/>
        <rFont val="Arial"/>
        <family val="2"/>
      </rPr>
      <t>2</t>
    </r>
    <r>
      <rPr>
        <b/>
        <sz val="12"/>
        <color theme="1"/>
        <rFont val="Arial"/>
        <family val="2"/>
      </rPr>
      <t xml:space="preserve"> (kg/GJ)</t>
    </r>
  </si>
  <si>
    <r>
      <t>CH</t>
    </r>
    <r>
      <rPr>
        <b/>
        <vertAlign val="subscript"/>
        <sz val="12"/>
        <color theme="1"/>
        <rFont val="Arial"/>
        <family val="2"/>
      </rPr>
      <t>4</t>
    </r>
    <r>
      <rPr>
        <b/>
        <sz val="12"/>
        <color theme="1"/>
        <rFont val="Arial"/>
        <family val="2"/>
      </rPr>
      <t xml:space="preserve"> (g/GJ)</t>
    </r>
  </si>
  <si>
    <r>
      <t>N</t>
    </r>
    <r>
      <rPr>
        <b/>
        <vertAlign val="subscript"/>
        <sz val="12"/>
        <color theme="1"/>
        <rFont val="Arial"/>
        <family val="2"/>
      </rPr>
      <t>2</t>
    </r>
    <r>
      <rPr>
        <b/>
        <sz val="12"/>
        <color theme="1"/>
        <rFont val="Arial"/>
        <family val="2"/>
      </rPr>
      <t>O (g/GJ)</t>
    </r>
  </si>
  <si>
    <r>
      <t>CH</t>
    </r>
    <r>
      <rPr>
        <b/>
        <vertAlign val="subscript"/>
        <sz val="12"/>
        <color theme="1"/>
        <rFont val="Arial"/>
        <family val="2"/>
      </rPr>
      <t xml:space="preserve">4 </t>
    </r>
  </si>
  <si>
    <r>
      <t>Biogenic CO</t>
    </r>
    <r>
      <rPr>
        <b/>
        <vertAlign val="subscript"/>
        <sz val="12"/>
        <color theme="1"/>
        <rFont val="Arial"/>
        <family val="2"/>
      </rPr>
      <t>2</t>
    </r>
  </si>
  <si>
    <r>
      <t>CH</t>
    </r>
    <r>
      <rPr>
        <b/>
        <vertAlign val="subscript"/>
        <sz val="12"/>
        <color theme="1"/>
        <rFont val="Arial"/>
        <family val="2"/>
      </rPr>
      <t>4</t>
    </r>
    <r>
      <rPr>
        <b/>
        <sz val="12"/>
        <color theme="1"/>
        <rFont val="Arial"/>
        <family val="2"/>
      </rPr>
      <t xml:space="preserve"> (g/kg) or (g/L)</t>
    </r>
  </si>
  <si>
    <r>
      <t>N</t>
    </r>
    <r>
      <rPr>
        <b/>
        <vertAlign val="subscript"/>
        <sz val="12"/>
        <color theme="1"/>
        <rFont val="Arial"/>
        <family val="2"/>
      </rPr>
      <t>2</t>
    </r>
    <r>
      <rPr>
        <b/>
        <sz val="12"/>
        <color theme="1"/>
        <rFont val="Arial"/>
        <family val="2"/>
      </rPr>
      <t xml:space="preserve">O (g/kg) or g/L </t>
    </r>
  </si>
  <si>
    <r>
      <t>CO</t>
    </r>
    <r>
      <rPr>
        <b/>
        <vertAlign val="subscript"/>
        <sz val="12"/>
        <color theme="1"/>
        <rFont val="Arial"/>
        <family val="2"/>
      </rPr>
      <t>2</t>
    </r>
    <r>
      <rPr>
        <b/>
        <sz val="12"/>
        <color theme="1"/>
        <rFont val="Arial"/>
        <family val="2"/>
      </rPr>
      <t xml:space="preserve"> (kg/kL)</t>
    </r>
  </si>
  <si>
    <r>
      <t>CH</t>
    </r>
    <r>
      <rPr>
        <b/>
        <vertAlign val="subscript"/>
        <sz val="12"/>
        <color theme="1"/>
        <rFont val="Arial"/>
        <family val="2"/>
      </rPr>
      <t>4</t>
    </r>
    <r>
      <rPr>
        <b/>
        <sz val="12"/>
        <color theme="1"/>
        <rFont val="Arial"/>
        <family val="2"/>
      </rPr>
      <t xml:space="preserve"> (kg/kL)</t>
    </r>
  </si>
  <si>
    <r>
      <t>N</t>
    </r>
    <r>
      <rPr>
        <b/>
        <vertAlign val="subscript"/>
        <sz val="12"/>
        <color theme="1"/>
        <rFont val="Arial"/>
        <family val="2"/>
      </rPr>
      <t>2</t>
    </r>
    <r>
      <rPr>
        <b/>
        <sz val="12"/>
        <color theme="1"/>
        <rFont val="Arial"/>
        <family val="2"/>
      </rPr>
      <t>O (kg/kL)</t>
    </r>
  </si>
  <si>
    <r>
      <t>CO</t>
    </r>
    <r>
      <rPr>
        <b/>
        <vertAlign val="subscript"/>
        <sz val="12"/>
        <color theme="0"/>
        <rFont val="Arial"/>
        <family val="2"/>
      </rPr>
      <t>2</t>
    </r>
  </si>
  <si>
    <r>
      <t>CH</t>
    </r>
    <r>
      <rPr>
        <b/>
        <vertAlign val="subscript"/>
        <sz val="12"/>
        <color theme="0"/>
        <rFont val="Arial"/>
        <family val="2"/>
      </rPr>
      <t>4</t>
    </r>
  </si>
  <si>
    <r>
      <t>N</t>
    </r>
    <r>
      <rPr>
        <b/>
        <vertAlign val="subscript"/>
        <sz val="12"/>
        <color theme="0"/>
        <rFont val="Arial"/>
        <family val="2"/>
      </rPr>
      <t>2</t>
    </r>
    <r>
      <rPr>
        <b/>
        <sz val="12"/>
        <color theme="0"/>
        <rFont val="Arial"/>
        <family val="2"/>
      </rPr>
      <t>O</t>
    </r>
  </si>
  <si>
    <r>
      <t>GHG Emissions (tonnes CO</t>
    </r>
    <r>
      <rPr>
        <b/>
        <vertAlign val="subscript"/>
        <sz val="12"/>
        <rFont val="Arial"/>
        <family val="2"/>
      </rPr>
      <t>2</t>
    </r>
    <r>
      <rPr>
        <b/>
        <sz val="12"/>
        <rFont val="Arial"/>
        <family val="2"/>
      </rPr>
      <t xml:space="preserve"> equivalents)</t>
    </r>
  </si>
  <si>
    <r>
      <t>Total Annual CO</t>
    </r>
    <r>
      <rPr>
        <vertAlign val="subscript"/>
        <sz val="12"/>
        <color theme="1"/>
        <rFont val="Arial"/>
        <family val="2"/>
      </rPr>
      <t>2</t>
    </r>
    <r>
      <rPr>
        <sz val="12"/>
        <color theme="1"/>
        <rFont val="Arial"/>
        <family val="2"/>
      </rPr>
      <t xml:space="preserve"> Volumetric Flowrate</t>
    </r>
  </si>
  <si>
    <r>
      <t>Make Up Quantity of CaCO</t>
    </r>
    <r>
      <rPr>
        <vertAlign val="subscript"/>
        <sz val="12"/>
        <color theme="1"/>
        <rFont val="Arial"/>
        <family val="2"/>
      </rPr>
      <t>3</t>
    </r>
    <r>
      <rPr>
        <sz val="12"/>
        <color theme="1"/>
        <rFont val="Arial"/>
        <family val="2"/>
      </rPr>
      <t xml:space="preserve"> Used in Calendar Year (tonnes/year)</t>
    </r>
  </si>
  <si>
    <r>
      <t>Make Up Quantity of Na</t>
    </r>
    <r>
      <rPr>
        <vertAlign val="subscript"/>
        <sz val="12"/>
        <color theme="1"/>
        <rFont val="Arial"/>
        <family val="2"/>
      </rPr>
      <t>2</t>
    </r>
    <r>
      <rPr>
        <sz val="12"/>
        <color theme="1"/>
        <rFont val="Arial"/>
        <family val="2"/>
      </rPr>
      <t>CO</t>
    </r>
    <r>
      <rPr>
        <vertAlign val="subscript"/>
        <sz val="12"/>
        <color theme="1"/>
        <rFont val="Arial"/>
        <family val="2"/>
      </rPr>
      <t>3</t>
    </r>
    <r>
      <rPr>
        <sz val="12"/>
        <color theme="1"/>
        <rFont val="Arial"/>
        <family val="2"/>
      </rPr>
      <t xml:space="preserve"> Used in Calendar Year (tonnes/year)</t>
    </r>
  </si>
  <si>
    <r>
      <t>Daily CH</t>
    </r>
    <r>
      <rPr>
        <vertAlign val="subscript"/>
        <sz val="12"/>
        <color rgb="FF000000"/>
        <rFont val="Arial"/>
        <family val="2"/>
      </rPr>
      <t>4</t>
    </r>
    <r>
      <rPr>
        <sz val="12"/>
        <color rgb="FF000000"/>
        <rFont val="Arial"/>
        <family val="2"/>
      </rPr>
      <t xml:space="preserve"> Concentration Of Ventilation Gas For The Quarter (%, Wet Basis). (Ci)</t>
    </r>
  </si>
  <si>
    <r>
      <t>Quarterly CH</t>
    </r>
    <r>
      <rPr>
        <vertAlign val="subscript"/>
        <sz val="12"/>
        <color rgb="FF000000"/>
        <rFont val="Arial"/>
        <family val="2"/>
      </rPr>
      <t>4</t>
    </r>
    <r>
      <rPr>
        <sz val="12"/>
        <color rgb="FF000000"/>
        <rFont val="Arial"/>
        <family val="2"/>
      </rPr>
      <t xml:space="preserve"> Liberated From A Ventilation Monitoring Point (Tonnes CH</t>
    </r>
    <r>
      <rPr>
        <vertAlign val="subscript"/>
        <sz val="12"/>
        <color rgb="FF000000"/>
        <rFont val="Arial"/>
        <family val="2"/>
      </rPr>
      <t>4</t>
    </r>
    <r>
      <rPr>
        <sz val="12"/>
        <color rgb="FF000000"/>
        <rFont val="Arial"/>
        <family val="2"/>
      </rPr>
      <t>)</t>
    </r>
  </si>
  <si>
    <r>
      <t>Daily CH</t>
    </r>
    <r>
      <rPr>
        <vertAlign val="subscript"/>
        <sz val="12"/>
        <color rgb="FF000000"/>
        <rFont val="Arial"/>
        <family val="2"/>
      </rPr>
      <t>4</t>
    </r>
    <r>
      <rPr>
        <sz val="12"/>
        <color rgb="FF000000"/>
        <rFont val="Arial"/>
        <family val="2"/>
      </rPr>
      <t xml:space="preserve"> Concentration Of Ventilation Gas For The Quarter (%, Wet Basis).</t>
    </r>
  </si>
  <si>
    <r>
      <t>Moisture Content Of The Gas Emitted During The Measurement Period, Volumetric Basis (Cm</t>
    </r>
    <r>
      <rPr>
        <vertAlign val="superscript"/>
        <sz val="12"/>
        <color rgb="FF000000"/>
        <rFont val="Arial"/>
        <family val="2"/>
      </rPr>
      <t>3</t>
    </r>
    <r>
      <rPr>
        <sz val="12"/>
        <color rgb="FF000000"/>
        <rFont val="Arial"/>
        <family val="2"/>
      </rPr>
      <t>water/ Cm</t>
    </r>
    <r>
      <rPr>
        <vertAlign val="superscript"/>
        <sz val="12"/>
        <color rgb="FF000000"/>
        <rFont val="Arial"/>
        <family val="2"/>
      </rPr>
      <t>3</t>
    </r>
    <r>
      <rPr>
        <sz val="12"/>
        <color rgb="FF000000"/>
        <rFont val="Arial"/>
        <family val="2"/>
      </rPr>
      <t xml:space="preserve"> Emitted Gas). (Fh</t>
    </r>
    <r>
      <rPr>
        <vertAlign val="subscript"/>
        <sz val="12"/>
        <color rgb="FF000000"/>
        <rFont val="Arial"/>
        <family val="2"/>
      </rPr>
      <t>2</t>
    </r>
    <r>
      <rPr>
        <sz val="12"/>
        <color rgb="FF000000"/>
        <rFont val="Arial"/>
        <family val="2"/>
      </rPr>
      <t>o)</t>
    </r>
  </si>
  <si>
    <r>
      <t>Quarterly CH</t>
    </r>
    <r>
      <rPr>
        <vertAlign val="subscript"/>
        <sz val="12"/>
        <color rgb="FF000000"/>
        <rFont val="Arial"/>
        <family val="2"/>
      </rPr>
      <t>4</t>
    </r>
    <r>
      <rPr>
        <sz val="12"/>
        <color rgb="FF000000"/>
        <rFont val="Arial"/>
        <family val="2"/>
      </rPr>
      <t xml:space="preserve"> Liberated From Degasification Systems (Tonnes CH</t>
    </r>
    <r>
      <rPr>
        <vertAlign val="subscript"/>
        <sz val="12"/>
        <color rgb="FF000000"/>
        <rFont val="Arial"/>
        <family val="2"/>
      </rPr>
      <t>4</t>
    </r>
    <r>
      <rPr>
        <sz val="12"/>
        <color rgb="FF000000"/>
        <rFont val="Arial"/>
        <family val="2"/>
      </rPr>
      <t>)</t>
    </r>
  </si>
  <si>
    <r>
      <t>Quarterly CH</t>
    </r>
    <r>
      <rPr>
        <vertAlign val="subscript"/>
        <sz val="12"/>
        <color rgb="FF000000"/>
        <rFont val="Arial"/>
        <family val="2"/>
      </rPr>
      <t>4</t>
    </r>
    <r>
      <rPr>
        <sz val="12"/>
        <color rgb="FF000000"/>
        <rFont val="Arial"/>
        <family val="2"/>
      </rPr>
      <t xml:space="preserve"> Destruction At All Ventilation And Degasification System Destruction Devices Or Point Of Offsite Transport (Tonnes CH</t>
    </r>
    <r>
      <rPr>
        <vertAlign val="subscript"/>
        <sz val="12"/>
        <color rgb="FF000000"/>
        <rFont val="Arial"/>
        <family val="2"/>
      </rPr>
      <t>4</t>
    </r>
    <r>
      <rPr>
        <sz val="12"/>
        <color rgb="FF000000"/>
        <rFont val="Arial"/>
        <family val="2"/>
      </rPr>
      <t>).</t>
    </r>
  </si>
  <si>
    <r>
      <t>Net Quarterly CH</t>
    </r>
    <r>
      <rPr>
        <vertAlign val="subscript"/>
        <sz val="12"/>
        <color rgb="FF000000"/>
        <rFont val="Arial"/>
        <family val="2"/>
      </rPr>
      <t>4</t>
    </r>
    <r>
      <rPr>
        <sz val="12"/>
        <color rgb="FF000000"/>
        <rFont val="Arial"/>
        <family val="2"/>
      </rPr>
      <t xml:space="preserve"> Emissions From All Ventilation And Degasification Systems (Tonnes CH</t>
    </r>
    <r>
      <rPr>
        <vertAlign val="subscript"/>
        <sz val="12"/>
        <color rgb="FF000000"/>
        <rFont val="Arial"/>
        <family val="2"/>
      </rPr>
      <t>4</t>
    </r>
    <r>
      <rPr>
        <sz val="12"/>
        <color rgb="FF000000"/>
        <rFont val="Arial"/>
        <family val="2"/>
      </rPr>
      <t>).</t>
    </r>
  </si>
  <si>
    <r>
      <t>Net Emissions In  Tonnes CO</t>
    </r>
    <r>
      <rPr>
        <vertAlign val="subscript"/>
        <sz val="12"/>
        <color rgb="FF000000"/>
        <rFont val="Arial"/>
        <family val="2"/>
      </rPr>
      <t>2</t>
    </r>
    <r>
      <rPr>
        <sz val="12"/>
        <color rgb="FF000000"/>
        <rFont val="Arial"/>
        <family val="2"/>
      </rPr>
      <t>e</t>
    </r>
  </si>
  <si>
    <r>
      <t>Quarterly CH</t>
    </r>
    <r>
      <rPr>
        <vertAlign val="subscript"/>
        <sz val="12"/>
        <color rgb="FF000000"/>
        <rFont val="Arial"/>
        <family val="2"/>
      </rPr>
      <t>4</t>
    </r>
    <r>
      <rPr>
        <sz val="12"/>
        <color rgb="FF000000"/>
        <rFont val="Arial"/>
        <family val="2"/>
      </rPr>
      <t xml:space="preserve"> From Onsite Destruction Of CH</t>
    </r>
    <r>
      <rPr>
        <vertAlign val="subscript"/>
        <sz val="12"/>
        <color rgb="FF000000"/>
        <rFont val="Arial"/>
        <family val="2"/>
      </rPr>
      <t>4</t>
    </r>
    <r>
      <rPr>
        <sz val="12"/>
        <color rgb="FF000000"/>
        <rFont val="Arial"/>
        <family val="2"/>
      </rPr>
      <t>, Where The Gas Is Not A Fuel Input For Energy Generation Or Use  (Tonnes CH</t>
    </r>
    <r>
      <rPr>
        <vertAlign val="subscript"/>
        <sz val="12"/>
        <color rgb="FF000000"/>
        <rFont val="Arial"/>
        <family val="2"/>
      </rPr>
      <t>4</t>
    </r>
    <r>
      <rPr>
        <sz val="12"/>
        <color rgb="FF000000"/>
        <rFont val="Arial"/>
        <family val="2"/>
      </rPr>
      <t>).</t>
    </r>
  </si>
  <si>
    <r>
      <t>Quarterly CO</t>
    </r>
    <r>
      <rPr>
        <vertAlign val="subscript"/>
        <sz val="12"/>
        <color rgb="FF000000"/>
        <rFont val="Arial"/>
        <family val="2"/>
      </rPr>
      <t>2</t>
    </r>
    <r>
      <rPr>
        <sz val="12"/>
        <color rgb="FF000000"/>
        <rFont val="Arial"/>
        <family val="2"/>
      </rPr>
      <t xml:space="preserve"> Emissions From Onsite Destruction Of Coal Mine Gas CH</t>
    </r>
    <r>
      <rPr>
        <vertAlign val="subscript"/>
        <sz val="12"/>
        <color rgb="FF000000"/>
        <rFont val="Arial"/>
        <family val="2"/>
      </rPr>
      <t>4</t>
    </r>
    <r>
      <rPr>
        <sz val="12"/>
        <color rgb="FF000000"/>
        <rFont val="Arial"/>
        <family val="2"/>
      </rPr>
      <t>, Where The Gas Is Not A Fuel Input For Energy Generation Or Use (E.G., Flaring) (Tonnes CO</t>
    </r>
    <r>
      <rPr>
        <vertAlign val="subscript"/>
        <sz val="12"/>
        <color rgb="FF000000"/>
        <rFont val="Arial"/>
        <family val="2"/>
      </rPr>
      <t>2</t>
    </r>
    <r>
      <rPr>
        <sz val="12"/>
        <color rgb="FF000000"/>
        <rFont val="Arial"/>
        <family val="2"/>
      </rPr>
      <t>).</t>
    </r>
  </si>
  <si>
    <r>
      <t>CH</t>
    </r>
    <r>
      <rPr>
        <b/>
        <vertAlign val="subscript"/>
        <sz val="12"/>
        <color theme="1"/>
        <rFont val="Arial"/>
        <family val="2"/>
      </rPr>
      <t>4</t>
    </r>
    <r>
      <rPr>
        <b/>
        <sz val="12"/>
        <color theme="1"/>
        <rFont val="Arial"/>
        <family val="2"/>
      </rPr>
      <t xml:space="preserve"> Emissions Calculations</t>
    </r>
  </si>
  <si>
    <r>
      <t>CO</t>
    </r>
    <r>
      <rPr>
        <b/>
        <vertAlign val="subscript"/>
        <sz val="12"/>
        <color theme="1"/>
        <rFont val="Arial"/>
        <family val="2"/>
      </rPr>
      <t>2</t>
    </r>
    <r>
      <rPr>
        <b/>
        <sz val="12"/>
        <color theme="1"/>
        <rFont val="Arial"/>
        <family val="2"/>
      </rPr>
      <t xml:space="preserve"> Emissions From Destruction Of CH</t>
    </r>
    <r>
      <rPr>
        <b/>
        <vertAlign val="subscript"/>
        <sz val="12"/>
        <color theme="1"/>
        <rFont val="Arial"/>
        <family val="2"/>
      </rPr>
      <t>4</t>
    </r>
    <r>
      <rPr>
        <b/>
        <sz val="12"/>
        <color theme="1"/>
        <rFont val="Arial"/>
        <family val="2"/>
      </rPr>
      <t xml:space="preserve"> Emissions</t>
    </r>
  </si>
  <si>
    <r>
      <t>Total quarterly emissions in tonnes CO</t>
    </r>
    <r>
      <rPr>
        <b/>
        <vertAlign val="subscript"/>
        <sz val="14"/>
        <color theme="1"/>
        <rFont val="Arial"/>
        <family val="2"/>
      </rPr>
      <t>2</t>
    </r>
    <r>
      <rPr>
        <b/>
        <sz val="14"/>
        <color theme="1"/>
        <rFont val="Arial"/>
        <family val="2"/>
      </rPr>
      <t>e</t>
    </r>
  </si>
  <si>
    <r>
      <t>CaCO</t>
    </r>
    <r>
      <rPr>
        <vertAlign val="subscript"/>
        <sz val="12"/>
        <color theme="1"/>
        <rFont val="Arial"/>
        <family val="2"/>
      </rPr>
      <t>3</t>
    </r>
  </si>
  <si>
    <r>
      <rPr>
        <b/>
        <i/>
        <sz val="12"/>
        <color theme="1"/>
        <rFont val="Arial"/>
        <family val="2"/>
      </rPr>
      <t>R</t>
    </r>
    <r>
      <rPr>
        <b/>
        <sz val="12"/>
        <color theme="1"/>
        <rFont val="Arial"/>
        <family val="2"/>
      </rPr>
      <t>, Ratio of Moles of CO</t>
    </r>
    <r>
      <rPr>
        <b/>
        <vertAlign val="subscript"/>
        <sz val="12"/>
        <color theme="1"/>
        <rFont val="Arial"/>
        <family val="2"/>
      </rPr>
      <t>2</t>
    </r>
    <r>
      <rPr>
        <b/>
        <sz val="12"/>
        <color theme="1"/>
        <rFont val="Arial"/>
        <family val="2"/>
      </rPr>
      <t xml:space="preserve"> Released Upon Capture of One Mole of Acid Gas</t>
    </r>
  </si>
  <si>
    <r>
      <t>Emissions (tCO</t>
    </r>
    <r>
      <rPr>
        <b/>
        <vertAlign val="subscript"/>
        <sz val="12"/>
        <color theme="1"/>
        <rFont val="Arial"/>
        <family val="2"/>
      </rPr>
      <t>2</t>
    </r>
    <r>
      <rPr>
        <b/>
        <sz val="12"/>
        <color theme="1"/>
        <rFont val="Arial"/>
        <family val="2"/>
      </rPr>
      <t>e)</t>
    </r>
  </si>
  <si>
    <t>Vented mine methane</t>
  </si>
  <si>
    <t>Fugitive Emissions</t>
  </si>
  <si>
    <t>Greenhouse Gases Summary</t>
  </si>
  <si>
    <r>
      <t>Total CO</t>
    </r>
    <r>
      <rPr>
        <b/>
        <vertAlign val="subscript"/>
        <sz val="12"/>
        <color theme="1"/>
        <rFont val="Arial"/>
        <family val="2"/>
      </rPr>
      <t>2</t>
    </r>
    <r>
      <rPr>
        <b/>
        <sz val="12"/>
        <color theme="1"/>
        <rFont val="Arial"/>
        <family val="2"/>
      </rPr>
      <t xml:space="preserve"> Emissions From Make Up Chemicals (tonnes/year)</t>
    </r>
  </si>
  <si>
    <t>Totals</t>
  </si>
  <si>
    <t>A
General Reporter Information</t>
  </si>
  <si>
    <t>B
GHG Summary</t>
  </si>
  <si>
    <t>Stationary Fuel Combustion</t>
  </si>
  <si>
    <t>C - H
Stationary Fuel Combustion</t>
  </si>
  <si>
    <t>Please provide any additional comments you believe would assist in the review of this emissions return submission.</t>
  </si>
  <si>
    <t>Do not alter the formulas in this worksheet.</t>
  </si>
  <si>
    <t>Other</t>
  </si>
  <si>
    <t>Form Version: 1.0</t>
  </si>
  <si>
    <t xml:space="preserve">Last Revised: </t>
  </si>
  <si>
    <r>
      <t xml:space="preserve">Descriptive Information on </t>
    </r>
    <r>
      <rPr>
        <b/>
        <sz val="12"/>
        <color theme="1"/>
        <rFont val="Arial"/>
        <family val="2"/>
      </rPr>
      <t>Biomass</t>
    </r>
    <r>
      <rPr>
        <sz val="12"/>
        <color theme="1"/>
        <rFont val="Arial"/>
        <family val="2"/>
      </rPr>
      <t xml:space="preserve"> </t>
    </r>
  </si>
  <si>
    <t xml:space="preserve">I-M 
Other regulated emission sources </t>
  </si>
  <si>
    <t>N
 Additional Information</t>
  </si>
  <si>
    <t>Tab L</t>
  </si>
  <si>
    <t>Any additional Information may be entered here, including: 1. More descriptive information of the data provided, 2. Information on any GHG related activity that is not covered by the worksheet, and 3. Any gaps in the data provided</t>
  </si>
  <si>
    <t>Do not enter data. This sheet will summarize GHG emissions based on information provided in other worksheets.</t>
  </si>
  <si>
    <t>Input data into the tabs and tables with headings which best represent the type of data available to the emitter as described in the Gazette Notice. Total emissions are calculated by this form using the data you provide. Ensure the results generated from built-in equations match results from your independent calculations based on the Gazette Notice.</t>
  </si>
  <si>
    <t>Stationary Fuel Combustion Unit 1</t>
  </si>
  <si>
    <t>Stationary Fuel Combustion Unit 2</t>
  </si>
  <si>
    <t>Stationary Fuel Combustion Unit 3</t>
  </si>
  <si>
    <t>Stationary Fuel Combustion Unit 4</t>
  </si>
  <si>
    <t>Stationary Fuel Combustion Unit 5</t>
  </si>
  <si>
    <t>Stationary Fuel Combustion Unit 6</t>
  </si>
  <si>
    <t>USE MULTIPLE STATIONARY FUEL COMBUSTION TABS IF YOU WANT TO REPORT SEPARATELY ON MULTIPLE COMBUSTION UNITS</t>
  </si>
  <si>
    <r>
      <t>CO</t>
    </r>
    <r>
      <rPr>
        <b/>
        <vertAlign val="subscript"/>
        <sz val="12"/>
        <color theme="1"/>
        <rFont val="Arial"/>
        <family val="2"/>
      </rPr>
      <t>2</t>
    </r>
    <r>
      <rPr>
        <b/>
        <sz val="12"/>
        <color theme="1"/>
        <rFont val="Arial"/>
        <family val="2"/>
      </rPr>
      <t xml:space="preserve"> kg/GJ</t>
    </r>
  </si>
  <si>
    <r>
      <t>CH</t>
    </r>
    <r>
      <rPr>
        <b/>
        <vertAlign val="subscript"/>
        <sz val="12"/>
        <color theme="1"/>
        <rFont val="Arial"/>
        <family val="2"/>
      </rPr>
      <t>4</t>
    </r>
    <r>
      <rPr>
        <b/>
        <sz val="12"/>
        <color theme="1"/>
        <rFont val="Arial"/>
        <family val="2"/>
      </rPr>
      <t xml:space="preserve"> g/GJ</t>
    </r>
  </si>
  <si>
    <r>
      <t>N</t>
    </r>
    <r>
      <rPr>
        <b/>
        <vertAlign val="subscript"/>
        <sz val="12"/>
        <color theme="1"/>
        <rFont val="Arial"/>
        <family val="2"/>
      </rPr>
      <t>2</t>
    </r>
    <r>
      <rPr>
        <b/>
        <sz val="12"/>
        <color theme="1"/>
        <rFont val="Arial"/>
        <family val="2"/>
      </rPr>
      <t>O g/GJ</t>
    </r>
  </si>
  <si>
    <r>
      <t>N2</t>
    </r>
    <r>
      <rPr>
        <b/>
        <vertAlign val="subscript"/>
        <sz val="12"/>
        <color theme="1"/>
        <rFont val="Arial"/>
        <family val="2"/>
      </rPr>
      <t xml:space="preserve">O </t>
    </r>
  </si>
  <si>
    <r>
      <t>Sub-Total CO</t>
    </r>
    <r>
      <rPr>
        <b/>
        <vertAlign val="subscript"/>
        <sz val="12"/>
        <color theme="1"/>
        <rFont val="Arial"/>
        <family val="2"/>
      </rPr>
      <t>2</t>
    </r>
  </si>
  <si>
    <r>
      <t>Total Calcination CO</t>
    </r>
    <r>
      <rPr>
        <b/>
        <vertAlign val="subscript"/>
        <sz val="12"/>
        <color theme="1"/>
        <rFont val="Arial"/>
        <family val="2"/>
      </rPr>
      <t>2</t>
    </r>
  </si>
  <si>
    <r>
      <t>Annual process CO</t>
    </r>
    <r>
      <rPr>
        <b/>
        <vertAlign val="subscript"/>
        <sz val="12"/>
        <color theme="1"/>
        <rFont val="Arial"/>
        <family val="2"/>
      </rPr>
      <t>2</t>
    </r>
    <r>
      <rPr>
        <b/>
        <sz val="12"/>
        <color theme="1"/>
        <rFont val="Arial"/>
        <family val="2"/>
      </rPr>
      <t xml:space="preserve"> emissions from raw material oxidation, tonnes</t>
    </r>
  </si>
  <si>
    <t>NON-VARIABLE FUELS</t>
  </si>
  <si>
    <t>B. VARIABLE FUEL/ ASH PROPERTIES AND FUEL CONSUMPTION (FILL AS APPLICABLE)</t>
  </si>
  <si>
    <t>A. CEMS INFORMATION</t>
  </si>
  <si>
    <t>C. CALCULATED GREEN HOUSE GAS EMISSIONS</t>
  </si>
  <si>
    <t>E. Use for Fuels with Known HHV and Default Energy-Based Emission Factors</t>
  </si>
  <si>
    <t xml:space="preserve">F. VARIABLE FUELS </t>
  </si>
  <si>
    <t>G. Biomass with Steam Production</t>
  </si>
  <si>
    <t>D. Use for Fuels with known Carbon Content, HHV and Default Energy Based Emissions Factors (Non-Variable Fuels)</t>
  </si>
  <si>
    <t>On-site Transportation</t>
  </si>
  <si>
    <r>
      <t>Tonnes CO</t>
    </r>
    <r>
      <rPr>
        <sz val="8"/>
        <rFont val="Arial"/>
        <family val="2"/>
      </rPr>
      <t>2</t>
    </r>
    <r>
      <rPr>
        <sz val="12"/>
        <rFont val="Arial"/>
        <family val="2"/>
      </rPr>
      <t>e</t>
    </r>
  </si>
  <si>
    <t>Perfluropropane</t>
  </si>
  <si>
    <t xml:space="preserve">The Greenhouse Gas (GHG) Emission Reporting Form has been designed to match the calculation methodologies in the Gazette Notice published by the Canada Gazette in 2022 (https://canadagazette.gc.ca/rp-pr/p1/2023/2023-01-28/html/sup1-eng.html)
In any case where a formula from this form generates a result different from that which would be obtained by using the equations in the Gazette Notice, the result obtained from the Gazette notice should be reported and referred to in a separate sheet. </t>
  </si>
  <si>
    <r>
      <t xml:space="preserve">For all stationary combustion-related emissions, please input the appropriate fuel information in the columns.
Use Tables A to G as follows:
A. Input CEMS data if available                                                                                                                                                           
B. Input fuel information on a monthly or annual basis. 
C. Use this table only if you have self-calculated the results for fuel used and don't need assistance for calculating. 
D. This table has a built-in calculator. Use for a non-variable fuel whose carbon content, HHV, and default energy-based emission factors are known. 
E. This table has a built-in calculator. Use for a non-variable fuel whose HHV and default energy emission factors are known.                                                                                                                                                                                                     F. This table has a built-in calculator. Use for a variable fuel whose information on carbon content, default physical emission factors and other applicable data are known. 
G. This table has a built-in calculator. Use where only information on steam from biomass is known.
</t>
    </r>
    <r>
      <rPr>
        <b/>
        <sz val="12"/>
        <color theme="1"/>
        <rFont val="Arial"/>
        <family val="2"/>
      </rPr>
      <t xml:space="preserve">
</t>
    </r>
    <r>
      <rPr>
        <sz val="12"/>
        <color theme="1"/>
        <rFont val="Arial"/>
        <family val="2"/>
      </rPr>
      <t>Ensure the results generated from built-in equations match results from your independent calculations based on the Gazette Notice.</t>
    </r>
  </si>
  <si>
    <t>Last Updated</t>
  </si>
  <si>
    <t>Annual Production Data (optional)</t>
  </si>
  <si>
    <t>Annual quantity of other ADDITIVES: Please list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</si>
</sst>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00"/>
    <numFmt numFmtId="167" formatCode="[$-1009]d/mmm/yy;@"/>
    <numFmt numFmtId="168" formatCode="[$-F800]dddd\,\ mmmm\ dd\,\ yyyy"/>
  </numFmts>
  <fonts count="6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2"/>
      <color theme="1"/>
      <name val="Times New Roman"/>
      <family val="1"/>
    </font>
    <font>
      <sz val="12"/>
      <color theme="1"/>
      <name val="Times New Roman"/>
      <family val="1"/>
    </font>
    <font>
      <sz val="11"/>
      <color rgb="FFFF0000"/>
      <name val="Arial"/>
      <family val="2"/>
    </font>
    <font>
      <b/>
      <sz val="11"/>
      <color theme="1"/>
      <name val="Arial"/>
      <family val="2"/>
    </font>
    <font>
      <sz val="11"/>
      <color theme="0"/>
      <name val="Arial"/>
      <family val="2"/>
    </font>
    <font>
      <b/>
      <sz val="12"/>
      <color theme="1"/>
      <name val="Arial"/>
      <family val="2"/>
    </font>
    <font>
      <sz val="12"/>
      <color rgb="FFFF0000"/>
      <name val="Arial"/>
      <family val="2"/>
    </font>
    <font>
      <sz val="12"/>
      <color theme="1"/>
      <name val="Arial"/>
      <family val="2"/>
    </font>
    <font>
      <b/>
      <sz val="12"/>
      <color rgb="FFFF0000"/>
      <name val="Arial"/>
      <family val="2"/>
    </font>
    <font>
      <b/>
      <sz val="14"/>
      <color theme="1"/>
      <name val="Arial"/>
      <family val="2"/>
    </font>
    <font>
      <sz val="11"/>
      <name val="Arial"/>
      <family val="2"/>
    </font>
    <font>
      <b/>
      <i/>
      <sz val="12"/>
      <color theme="1"/>
      <name val="Arial"/>
      <family val="2"/>
    </font>
    <font>
      <b/>
      <sz val="16"/>
      <color theme="1"/>
      <name val="Arial"/>
      <family val="2"/>
    </font>
    <font>
      <sz val="12"/>
      <name val="Arial"/>
      <family val="2"/>
    </font>
    <font>
      <b/>
      <sz val="16"/>
      <name val="Arial"/>
      <family val="2"/>
    </font>
    <font>
      <sz val="10"/>
      <name val="Arial"/>
      <family val="2"/>
    </font>
    <font>
      <sz val="10"/>
      <color theme="0"/>
      <name val="Arial"/>
      <family val="2"/>
    </font>
    <font>
      <sz val="10"/>
      <color theme="1"/>
      <name val="Arial"/>
      <family val="2"/>
    </font>
    <font>
      <b/>
      <sz val="12"/>
      <color indexed="9"/>
      <name val="Arial"/>
      <family val="2"/>
    </font>
    <font>
      <sz val="12"/>
      <color theme="0"/>
      <name val="Arial"/>
      <family val="2"/>
    </font>
    <font>
      <b/>
      <sz val="12"/>
      <color theme="0"/>
      <name val="Arial"/>
      <family val="2"/>
    </font>
    <font>
      <b/>
      <vertAlign val="subscript"/>
      <sz val="12"/>
      <color theme="0"/>
      <name val="Arial"/>
      <family val="2"/>
    </font>
    <font>
      <sz val="14"/>
      <color theme="1"/>
      <name val="Arial"/>
      <family val="2"/>
    </font>
    <font>
      <b/>
      <sz val="10"/>
      <color theme="1"/>
      <name val="Arial"/>
      <family val="2"/>
    </font>
    <font>
      <b/>
      <sz val="14"/>
      <color theme="0"/>
      <name val="Arial"/>
      <family val="2"/>
    </font>
    <font>
      <b/>
      <sz val="10.5"/>
      <color theme="1"/>
      <name val="Arial"/>
      <family val="2"/>
    </font>
    <font>
      <b/>
      <sz val="8"/>
      <color theme="1"/>
      <name val="Arial"/>
      <family val="2"/>
    </font>
    <font>
      <sz val="12"/>
      <color theme="1"/>
      <name val="Calibri"/>
      <family val="2"/>
      <scheme val="minor"/>
    </font>
    <font>
      <sz val="12"/>
      <color theme="1"/>
      <name val="Calibri"/>
      <family val="2"/>
    </font>
    <font>
      <sz val="16"/>
      <color theme="1"/>
      <name val="Arial"/>
      <family val="2"/>
    </font>
    <font>
      <sz val="12"/>
      <color rgb="FF000000"/>
      <name val="Arial"/>
      <family val="2"/>
    </font>
    <font>
      <b/>
      <sz val="12"/>
      <name val="Arial"/>
      <family val="2"/>
    </font>
    <font>
      <u/>
      <sz val="11"/>
      <color theme="10"/>
      <name val="Calibri"/>
      <family val="2"/>
      <scheme val="minor"/>
    </font>
    <font>
      <u/>
      <sz val="12"/>
      <color theme="10"/>
      <name val="Arial"/>
      <family val="2"/>
    </font>
    <font>
      <b/>
      <sz val="11"/>
      <name val="Arial"/>
      <family val="2"/>
    </font>
    <font>
      <sz val="8"/>
      <name val="Calibri"/>
      <family val="2"/>
      <scheme val="minor"/>
    </font>
    <font>
      <b/>
      <sz val="16"/>
      <color theme="0"/>
      <name val="Arial"/>
      <family val="2"/>
    </font>
    <font>
      <sz val="22"/>
      <name val="Arial"/>
      <family val="2"/>
    </font>
    <font>
      <u/>
      <sz val="11"/>
      <color theme="10"/>
      <name val="Arial"/>
      <family val="2"/>
    </font>
    <font>
      <b/>
      <vertAlign val="subscript"/>
      <sz val="12"/>
      <color theme="1"/>
      <name val="Arial"/>
      <family val="2"/>
    </font>
    <font>
      <vertAlign val="subscript"/>
      <sz val="12"/>
      <color theme="1"/>
      <name val="Arial"/>
      <family val="2"/>
    </font>
    <font>
      <b/>
      <vertAlign val="subscript"/>
      <sz val="14"/>
      <color theme="1"/>
      <name val="Arial"/>
      <family val="2"/>
    </font>
    <font>
      <b/>
      <vertAlign val="superscript"/>
      <sz val="10"/>
      <color theme="1"/>
      <name val="Arial"/>
      <family val="2"/>
    </font>
    <font>
      <b/>
      <vertAlign val="superscript"/>
      <sz val="12"/>
      <color theme="1"/>
      <name val="Arial"/>
      <family val="2"/>
    </font>
    <font>
      <b/>
      <vertAlign val="subscript"/>
      <sz val="12"/>
      <name val="Arial"/>
      <family val="2"/>
    </font>
    <font>
      <vertAlign val="subscript"/>
      <sz val="12"/>
      <color rgb="FF000000"/>
      <name val="Arial"/>
      <family val="2"/>
    </font>
    <font>
      <vertAlign val="superscript"/>
      <sz val="12"/>
      <color rgb="FF000000"/>
      <name val="Arial"/>
      <family val="2"/>
    </font>
    <font>
      <b/>
      <sz val="22"/>
      <name val="Arial"/>
      <family val="2"/>
    </font>
    <font>
      <sz val="11"/>
      <color rgb="FF00B050"/>
      <name val="Arial"/>
      <family val="2"/>
    </font>
    <font>
      <sz val="12"/>
      <color rgb="FF00B050"/>
      <name val="Arial"/>
      <family val="2"/>
    </font>
    <font>
      <b/>
      <sz val="12"/>
      <color rgb="FF00B050"/>
      <name val="Arial"/>
      <family val="2"/>
    </font>
    <font>
      <b/>
      <sz val="11"/>
      <color rgb="FF00B050"/>
      <name val="Arial"/>
      <family val="2"/>
    </font>
    <font>
      <b/>
      <u/>
      <sz val="18"/>
      <color theme="0"/>
      <name val="Arial"/>
      <family val="2"/>
    </font>
    <font>
      <sz val="9"/>
      <color theme="1"/>
      <name val="Arial"/>
      <family val="2"/>
    </font>
    <font>
      <b/>
      <sz val="18"/>
      <color rgb="FFC00000"/>
      <name val="Arial"/>
      <family val="2"/>
    </font>
    <font>
      <b/>
      <sz val="11"/>
      <color theme="0"/>
      <name val="Arial"/>
      <family val="2"/>
    </font>
    <font>
      <sz val="8"/>
      <name val="Arial"/>
      <family val="2"/>
    </font>
  </fonts>
  <fills count="1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8989"/>
        <bgColor indexed="64"/>
      </patternFill>
    </fill>
    <fill>
      <patternFill patternType="solid">
        <fgColor rgb="FFFF8F8F"/>
        <bgColor indexed="64"/>
      </patternFill>
    </fill>
    <fill>
      <patternFill patternType="solid">
        <fgColor rgb="FFAFABAB"/>
        <bgColor indexed="64"/>
      </patternFill>
    </fill>
    <fill>
      <patternFill patternType="solid">
        <fgColor rgb="FFFFECAF"/>
        <bgColor indexed="64"/>
      </patternFill>
    </fill>
    <fill>
      <patternFill patternType="solid">
        <fgColor rgb="FFFFD966"/>
        <bgColor indexed="64"/>
      </patternFill>
    </fill>
    <fill>
      <patternFill patternType="solid">
        <fgColor rgb="FFFFCDCD"/>
        <bgColor indexed="64"/>
      </patternFill>
    </fill>
    <fill>
      <patternFill patternType="solid">
        <fgColor rgb="FFD3DFEE"/>
        <bgColor indexed="64"/>
      </patternFill>
    </fill>
    <fill>
      <patternFill patternType="solid">
        <fgColor rgb="FFAEC5E0"/>
        <bgColor indexed="64"/>
      </patternFill>
    </fill>
    <fill>
      <patternFill patternType="solid">
        <fgColor rgb="FF2E75B6"/>
        <bgColor indexed="64"/>
      </patternFill>
    </fill>
    <fill>
      <patternFill patternType="solid">
        <fgColor theme="4"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7">
    <xf numFmtId="0" fontId="0" fillId="0" borderId="0"/>
    <xf numFmtId="164" fontId="6" fillId="0" borderId="0" applyFont="0" applyFill="0" applyBorder="0" applyAlignment="0" applyProtection="0"/>
    <xf numFmtId="0" fontId="5" fillId="0" borderId="0"/>
    <xf numFmtId="0" fontId="39" fillId="0" borderId="0" applyNumberFormat="0" applyFill="0" applyBorder="0" applyAlignment="0" applyProtection="0"/>
    <xf numFmtId="0" fontId="44" fillId="0" borderId="0" applyNumberFormat="0" applyFill="0" applyProtection="0">
      <alignment horizontal="left" vertical="top"/>
    </xf>
    <xf numFmtId="0" fontId="14" fillId="0" borderId="0"/>
    <xf numFmtId="0" fontId="2" fillId="0" borderId="0"/>
  </cellStyleXfs>
  <cellXfs count="812">
    <xf numFmtId="0" fontId="0" fillId="0" borderId="0" xfId="0"/>
    <xf numFmtId="0" fontId="5" fillId="0" borderId="0" xfId="0" applyFont="1"/>
    <xf numFmtId="0" fontId="9" fillId="0" borderId="0" xfId="0" applyFont="1"/>
    <xf numFmtId="0" fontId="10" fillId="0" borderId="0" xfId="0" applyFont="1"/>
    <xf numFmtId="0" fontId="14" fillId="0" borderId="60" xfId="0" applyFont="1" applyBorder="1" applyAlignment="1">
      <alignment horizontal="left" vertical="center" wrapText="1"/>
    </xf>
    <xf numFmtId="0" fontId="14" fillId="0" borderId="60" xfId="0" applyFont="1" applyBorder="1" applyAlignment="1">
      <alignment vertical="center" wrapText="1"/>
    </xf>
    <xf numFmtId="0" fontId="17" fillId="3" borderId="0" xfId="0" applyFont="1" applyFill="1"/>
    <xf numFmtId="0" fontId="14" fillId="3" borderId="0" xfId="0" applyFont="1" applyFill="1"/>
    <xf numFmtId="0" fontId="20" fillId="3" borderId="0" xfId="0" applyFont="1" applyFill="1"/>
    <xf numFmtId="0" fontId="11" fillId="3" borderId="0" xfId="0" applyFont="1" applyFill="1"/>
    <xf numFmtId="0" fontId="22" fillId="3" borderId="0" xfId="0" applyFont="1" applyFill="1" applyProtection="1">
      <protection locked="0" hidden="1"/>
    </xf>
    <xf numFmtId="0" fontId="23" fillId="3" borderId="0" xfId="0" applyFont="1" applyFill="1"/>
    <xf numFmtId="0" fontId="23" fillId="3" borderId="0" xfId="0" applyFont="1" applyFill="1" applyProtection="1">
      <protection locked="0" hidden="1"/>
    </xf>
    <xf numFmtId="3" fontId="14" fillId="3" borderId="0" xfId="0" applyNumberFormat="1" applyFont="1" applyFill="1"/>
    <xf numFmtId="3" fontId="27" fillId="16" borderId="57" xfId="0" applyNumberFormat="1" applyFont="1" applyFill="1" applyBorder="1" applyAlignment="1">
      <alignment horizontal="center" wrapText="1"/>
    </xf>
    <xf numFmtId="3" fontId="12" fillId="14" borderId="32" xfId="0" applyNumberFormat="1" applyFont="1" applyFill="1" applyBorder="1" applyAlignment="1">
      <alignment horizontal="center" vertical="center" wrapText="1"/>
    </xf>
    <xf numFmtId="3" fontId="12" fillId="3" borderId="20" xfId="0" applyNumberFormat="1" applyFont="1" applyFill="1" applyBorder="1" applyAlignment="1">
      <alignment horizontal="center"/>
    </xf>
    <xf numFmtId="3" fontId="14" fillId="3" borderId="20" xfId="0" applyNumberFormat="1" applyFont="1" applyFill="1" applyBorder="1" applyAlignment="1">
      <alignment horizontal="center" wrapText="1"/>
    </xf>
    <xf numFmtId="3" fontId="12" fillId="3" borderId="20" xfId="0" applyNumberFormat="1" applyFont="1" applyFill="1" applyBorder="1" applyAlignment="1">
      <alignment horizontal="center" vertical="center" wrapText="1"/>
    </xf>
    <xf numFmtId="3" fontId="12" fillId="14" borderId="32" xfId="0" applyNumberFormat="1" applyFont="1" applyFill="1" applyBorder="1" applyAlignment="1">
      <alignment horizontal="center" vertical="center"/>
    </xf>
    <xf numFmtId="3" fontId="14" fillId="3" borderId="23" xfId="0" applyNumberFormat="1" applyFont="1" applyFill="1" applyBorder="1" applyAlignment="1">
      <alignment horizontal="center" wrapText="1"/>
    </xf>
    <xf numFmtId="3" fontId="14" fillId="3" borderId="38" xfId="0" applyNumberFormat="1" applyFont="1" applyFill="1" applyBorder="1" applyAlignment="1">
      <alignment horizontal="center"/>
    </xf>
    <xf numFmtId="3" fontId="14" fillId="3" borderId="64" xfId="0" applyNumberFormat="1" applyFont="1" applyFill="1" applyBorder="1" applyAlignment="1">
      <alignment horizontal="center"/>
    </xf>
    <xf numFmtId="3" fontId="14" fillId="3" borderId="23" xfId="0" applyNumberFormat="1" applyFont="1" applyFill="1" applyBorder="1" applyAlignment="1">
      <alignment horizontal="center"/>
    </xf>
    <xf numFmtId="0" fontId="14" fillId="3" borderId="0" xfId="0" applyFont="1" applyFill="1" applyAlignment="1">
      <alignment wrapText="1"/>
    </xf>
    <xf numFmtId="3" fontId="14" fillId="3" borderId="0" xfId="0" applyNumberFormat="1" applyFont="1" applyFill="1" applyAlignment="1">
      <alignment horizontal="center"/>
    </xf>
    <xf numFmtId="3" fontId="14" fillId="3" borderId="39" xfId="0" applyNumberFormat="1" applyFont="1" applyFill="1" applyBorder="1" applyAlignment="1">
      <alignment horizontal="center"/>
    </xf>
    <xf numFmtId="3" fontId="14" fillId="3" borderId="71" xfId="0" applyNumberFormat="1" applyFont="1" applyFill="1" applyBorder="1" applyAlignment="1" applyProtection="1">
      <alignment horizontal="center"/>
      <protection locked="0"/>
    </xf>
    <xf numFmtId="3" fontId="14" fillId="5" borderId="61" xfId="0" applyNumberFormat="1" applyFont="1" applyFill="1" applyBorder="1" applyAlignment="1" applyProtection="1">
      <alignment horizontal="center"/>
      <protection locked="0"/>
    </xf>
    <xf numFmtId="3" fontId="14" fillId="2" borderId="38" xfId="0" applyNumberFormat="1" applyFont="1" applyFill="1" applyBorder="1" applyAlignment="1" applyProtection="1">
      <alignment horizontal="center"/>
      <protection locked="0"/>
    </xf>
    <xf numFmtId="3" fontId="14" fillId="13" borderId="64" xfId="0" applyNumberFormat="1" applyFont="1" applyFill="1" applyBorder="1" applyAlignment="1">
      <alignment horizontal="center"/>
    </xf>
    <xf numFmtId="3" fontId="12" fillId="11" borderId="47" xfId="0" applyNumberFormat="1" applyFont="1" applyFill="1" applyBorder="1" applyAlignment="1">
      <alignment horizontal="center" vertical="center" wrapText="1"/>
    </xf>
    <xf numFmtId="3" fontId="12" fillId="11" borderId="50" xfId="0" applyNumberFormat="1" applyFont="1" applyFill="1" applyBorder="1" applyAlignment="1">
      <alignment horizontal="center" vertical="center" wrapText="1"/>
    </xf>
    <xf numFmtId="3" fontId="12" fillId="11" borderId="68" xfId="0" applyNumberFormat="1" applyFont="1" applyFill="1" applyBorder="1" applyAlignment="1">
      <alignment horizontal="center" vertical="center" wrapText="1"/>
    </xf>
    <xf numFmtId="3" fontId="12" fillId="11" borderId="72" xfId="0" applyNumberFormat="1" applyFont="1" applyFill="1" applyBorder="1" applyAlignment="1">
      <alignment horizontal="center" vertical="center"/>
    </xf>
    <xf numFmtId="3" fontId="12" fillId="11" borderId="46" xfId="0" applyNumberFormat="1" applyFont="1" applyFill="1" applyBorder="1" applyAlignment="1">
      <alignment horizontal="center" vertical="center" wrapText="1"/>
    </xf>
    <xf numFmtId="3" fontId="12" fillId="11" borderId="52" xfId="0" applyNumberFormat="1" applyFont="1" applyFill="1" applyBorder="1" applyAlignment="1">
      <alignment horizontal="center" vertical="center" wrapText="1"/>
    </xf>
    <xf numFmtId="3" fontId="12" fillId="11" borderId="15" xfId="0" applyNumberFormat="1" applyFont="1" applyFill="1" applyBorder="1" applyAlignment="1">
      <alignment horizontal="center" vertical="center" wrapText="1"/>
    </xf>
    <xf numFmtId="3" fontId="12" fillId="11" borderId="16" xfId="0" applyNumberFormat="1" applyFont="1" applyFill="1" applyBorder="1" applyAlignment="1">
      <alignment horizontal="center" vertical="center" wrapText="1"/>
    </xf>
    <xf numFmtId="3" fontId="12" fillId="11" borderId="29" xfId="0" applyNumberFormat="1" applyFont="1" applyFill="1" applyBorder="1" applyAlignment="1">
      <alignment horizontal="center" vertical="center" wrapText="1"/>
    </xf>
    <xf numFmtId="3" fontId="16" fillId="11" borderId="15" xfId="0" applyNumberFormat="1" applyFont="1" applyFill="1" applyBorder="1" applyAlignment="1">
      <alignment horizontal="center"/>
    </xf>
    <xf numFmtId="3" fontId="16" fillId="11" borderId="16" xfId="0" applyNumberFormat="1" applyFont="1" applyFill="1" applyBorder="1" applyAlignment="1">
      <alignment horizontal="center"/>
    </xf>
    <xf numFmtId="3" fontId="16" fillId="11" borderId="29" xfId="0" applyNumberFormat="1" applyFont="1" applyFill="1" applyBorder="1" applyAlignment="1">
      <alignment horizontal="center"/>
    </xf>
    <xf numFmtId="3" fontId="16" fillId="11" borderId="55" xfId="0" applyNumberFormat="1" applyFont="1" applyFill="1" applyBorder="1" applyAlignment="1">
      <alignment horizontal="center"/>
    </xf>
    <xf numFmtId="3" fontId="16" fillId="11" borderId="74" xfId="0" applyNumberFormat="1" applyFont="1" applyFill="1" applyBorder="1" applyAlignment="1">
      <alignment horizontal="center"/>
    </xf>
    <xf numFmtId="3" fontId="16" fillId="11" borderId="15" xfId="0" applyNumberFormat="1" applyFont="1" applyFill="1" applyBorder="1"/>
    <xf numFmtId="3" fontId="14" fillId="3" borderId="78" xfId="0" applyNumberFormat="1" applyFont="1" applyFill="1" applyBorder="1" applyAlignment="1">
      <alignment horizontal="center"/>
    </xf>
    <xf numFmtId="3" fontId="29" fillId="15" borderId="28" xfId="0" applyNumberFormat="1" applyFont="1" applyFill="1" applyBorder="1" applyAlignment="1">
      <alignment horizontal="center"/>
    </xf>
    <xf numFmtId="3" fontId="29" fillId="15" borderId="15" xfId="0" applyNumberFormat="1" applyFont="1" applyFill="1" applyBorder="1" applyAlignment="1">
      <alignment horizontal="center"/>
    </xf>
    <xf numFmtId="3" fontId="29" fillId="15" borderId="16" xfId="0" applyNumberFormat="1" applyFont="1" applyFill="1" applyBorder="1" applyAlignment="1">
      <alignment horizontal="center"/>
    </xf>
    <xf numFmtId="3" fontId="29" fillId="15" borderId="29" xfId="0" applyNumberFormat="1" applyFont="1" applyFill="1" applyBorder="1" applyAlignment="1">
      <alignment horizontal="center"/>
    </xf>
    <xf numFmtId="3" fontId="12" fillId="15" borderId="15" xfId="0" applyNumberFormat="1" applyFont="1" applyFill="1" applyBorder="1" applyAlignment="1">
      <alignment horizontal="center" vertical="center" wrapText="1"/>
    </xf>
    <xf numFmtId="3" fontId="12" fillId="15" borderId="55" xfId="0" applyNumberFormat="1" applyFont="1" applyFill="1" applyBorder="1" applyAlignment="1">
      <alignment horizontal="center" vertical="center" wrapText="1"/>
    </xf>
    <xf numFmtId="3" fontId="12" fillId="15" borderId="24" xfId="0" applyNumberFormat="1" applyFont="1" applyFill="1" applyBorder="1" applyAlignment="1">
      <alignment horizontal="center" vertical="center" wrapText="1"/>
    </xf>
    <xf numFmtId="3" fontId="12" fillId="15" borderId="29" xfId="0" applyNumberFormat="1" applyFont="1" applyFill="1" applyBorder="1" applyAlignment="1">
      <alignment horizontal="center" vertical="center" wrapText="1"/>
    </xf>
    <xf numFmtId="3" fontId="12" fillId="15" borderId="25" xfId="0" applyNumberFormat="1" applyFont="1" applyFill="1" applyBorder="1" applyAlignment="1">
      <alignment horizontal="center" vertical="center" wrapText="1"/>
    </xf>
    <xf numFmtId="3" fontId="12" fillId="15" borderId="25" xfId="0" applyNumberFormat="1" applyFont="1" applyFill="1" applyBorder="1" applyAlignment="1">
      <alignment horizontal="center" vertical="center"/>
    </xf>
    <xf numFmtId="3" fontId="12" fillId="15" borderId="28" xfId="0" applyNumberFormat="1" applyFont="1" applyFill="1" applyBorder="1" applyAlignment="1">
      <alignment horizontal="center" vertical="center"/>
    </xf>
    <xf numFmtId="3" fontId="12" fillId="11" borderId="55" xfId="0" applyNumberFormat="1" applyFont="1" applyFill="1" applyBorder="1" applyAlignment="1">
      <alignment horizontal="center" vertical="center" wrapText="1"/>
    </xf>
    <xf numFmtId="3" fontId="12" fillId="11" borderId="25" xfId="0" applyNumberFormat="1" applyFont="1" applyFill="1" applyBorder="1" applyAlignment="1">
      <alignment horizontal="center" vertical="center" wrapText="1"/>
    </xf>
    <xf numFmtId="3" fontId="14" fillId="13" borderId="48" xfId="0" applyNumberFormat="1" applyFont="1" applyFill="1" applyBorder="1"/>
    <xf numFmtId="3" fontId="14" fillId="13" borderId="62" xfId="0" applyNumberFormat="1" applyFont="1" applyFill="1" applyBorder="1"/>
    <xf numFmtId="3" fontId="14" fillId="13" borderId="57" xfId="0" applyNumberFormat="1" applyFont="1" applyFill="1" applyBorder="1"/>
    <xf numFmtId="3" fontId="29" fillId="11" borderId="15" xfId="0" applyNumberFormat="1" applyFont="1" applyFill="1" applyBorder="1" applyAlignment="1">
      <alignment horizontal="center"/>
    </xf>
    <xf numFmtId="3" fontId="29" fillId="11" borderId="16" xfId="0" applyNumberFormat="1" applyFont="1" applyFill="1" applyBorder="1" applyAlignment="1">
      <alignment horizontal="center"/>
    </xf>
    <xf numFmtId="3" fontId="29" fillId="11" borderId="29" xfId="0" applyNumberFormat="1" applyFont="1" applyFill="1" applyBorder="1" applyAlignment="1">
      <alignment horizontal="center"/>
    </xf>
    <xf numFmtId="3" fontId="14" fillId="13" borderId="15" xfId="0" applyNumberFormat="1" applyFont="1" applyFill="1" applyBorder="1"/>
    <xf numFmtId="3" fontId="14" fillId="13" borderId="16" xfId="0" applyNumberFormat="1" applyFont="1" applyFill="1" applyBorder="1"/>
    <xf numFmtId="3" fontId="14" fillId="13" borderId="25" xfId="0" applyNumberFormat="1" applyFont="1" applyFill="1" applyBorder="1"/>
    <xf numFmtId="3" fontId="14" fillId="13" borderId="28" xfId="0" applyNumberFormat="1" applyFont="1" applyFill="1" applyBorder="1"/>
    <xf numFmtId="3" fontId="16" fillId="11" borderId="28" xfId="0" applyNumberFormat="1" applyFont="1" applyFill="1" applyBorder="1" applyAlignment="1">
      <alignment horizontal="center"/>
    </xf>
    <xf numFmtId="3" fontId="14" fillId="3" borderId="20" xfId="0" applyNumberFormat="1" applyFont="1" applyFill="1" applyBorder="1" applyAlignment="1">
      <alignment horizontal="center"/>
    </xf>
    <xf numFmtId="3" fontId="14" fillId="3" borderId="44" xfId="0" applyNumberFormat="1" applyFont="1" applyFill="1" applyBorder="1" applyAlignment="1" applyProtection="1">
      <alignment horizontal="center"/>
      <protection locked="0"/>
    </xf>
    <xf numFmtId="3" fontId="14" fillId="11" borderId="20" xfId="0" applyNumberFormat="1" applyFont="1" applyFill="1" applyBorder="1" applyAlignment="1" applyProtection="1">
      <alignment horizontal="center"/>
      <protection locked="0"/>
    </xf>
    <xf numFmtId="3" fontId="14" fillId="13" borderId="20" xfId="0" applyNumberFormat="1" applyFont="1" applyFill="1" applyBorder="1" applyAlignment="1" applyProtection="1">
      <alignment horizontal="center"/>
      <protection locked="0"/>
    </xf>
    <xf numFmtId="3" fontId="14" fillId="3" borderId="44" xfId="0" applyNumberFormat="1" applyFont="1" applyFill="1" applyBorder="1" applyAlignment="1">
      <alignment horizontal="center"/>
    </xf>
    <xf numFmtId="3" fontId="12" fillId="11" borderId="25" xfId="0" applyNumberFormat="1" applyFont="1" applyFill="1" applyBorder="1" applyAlignment="1">
      <alignment horizontal="center"/>
    </xf>
    <xf numFmtId="3" fontId="12" fillId="14" borderId="16" xfId="0" applyNumberFormat="1" applyFont="1" applyFill="1" applyBorder="1" applyAlignment="1">
      <alignment horizontal="center"/>
    </xf>
    <xf numFmtId="3" fontId="12" fillId="14" borderId="29" xfId="0" applyNumberFormat="1" applyFont="1" applyFill="1" applyBorder="1" applyAlignment="1">
      <alignment horizontal="center"/>
    </xf>
    <xf numFmtId="3" fontId="12" fillId="14" borderId="33" xfId="0" applyNumberFormat="1" applyFont="1" applyFill="1" applyBorder="1" applyAlignment="1">
      <alignment horizontal="center"/>
    </xf>
    <xf numFmtId="3" fontId="12" fillId="3" borderId="0" xfId="0" applyNumberFormat="1" applyFont="1" applyFill="1" applyAlignment="1">
      <alignment horizontal="center"/>
    </xf>
    <xf numFmtId="3" fontId="20" fillId="3" borderId="0" xfId="0" applyNumberFormat="1" applyFont="1" applyFill="1"/>
    <xf numFmtId="3" fontId="14" fillId="0" borderId="12" xfId="0" applyNumberFormat="1" applyFont="1" applyBorder="1" applyAlignment="1" applyProtection="1">
      <alignment horizontal="center"/>
      <protection locked="0"/>
    </xf>
    <xf numFmtId="3" fontId="14" fillId="0" borderId="20" xfId="0" applyNumberFormat="1" applyFont="1" applyBorder="1" applyProtection="1">
      <protection locked="0"/>
    </xf>
    <xf numFmtId="3" fontId="14" fillId="0" borderId="19" xfId="0" applyNumberFormat="1" applyFont="1" applyBorder="1" applyAlignment="1">
      <alignment horizontal="left"/>
    </xf>
    <xf numFmtId="3" fontId="14" fillId="0" borderId="22" xfId="0" applyNumberFormat="1" applyFont="1" applyBorder="1" applyProtection="1">
      <protection locked="0"/>
    </xf>
    <xf numFmtId="3" fontId="14" fillId="0" borderId="23" xfId="0" applyNumberFormat="1" applyFont="1" applyBorder="1" applyProtection="1">
      <protection locked="0"/>
    </xf>
    <xf numFmtId="3" fontId="14" fillId="3" borderId="0" xfId="0" applyNumberFormat="1" applyFont="1" applyFill="1" applyAlignment="1">
      <alignment horizontal="left"/>
    </xf>
    <xf numFmtId="3" fontId="26" fillId="3" borderId="0" xfId="0" applyNumberFormat="1" applyFont="1" applyFill="1"/>
    <xf numFmtId="3" fontId="14" fillId="3" borderId="1" xfId="0" applyNumberFormat="1" applyFont="1" applyFill="1" applyBorder="1" applyAlignment="1" applyProtection="1">
      <alignment horizontal="center"/>
      <protection locked="0"/>
    </xf>
    <xf numFmtId="3" fontId="14" fillId="3" borderId="20" xfId="0" applyNumberFormat="1" applyFont="1" applyFill="1" applyBorder="1" applyAlignment="1" applyProtection="1">
      <alignment horizontal="center"/>
      <protection locked="0"/>
    </xf>
    <xf numFmtId="3" fontId="14" fillId="3" borderId="11" xfId="0" applyNumberFormat="1" applyFont="1" applyFill="1" applyBorder="1" applyAlignment="1" applyProtection="1">
      <alignment horizontal="center"/>
      <protection locked="0"/>
    </xf>
    <xf numFmtId="3" fontId="14" fillId="3" borderId="38" xfId="0" applyNumberFormat="1" applyFont="1" applyFill="1" applyBorder="1" applyAlignment="1" applyProtection="1">
      <alignment horizontal="center"/>
      <protection locked="0"/>
    </xf>
    <xf numFmtId="3" fontId="12" fillId="14" borderId="15" xfId="0" applyNumberFormat="1" applyFont="1" applyFill="1" applyBorder="1" applyAlignment="1">
      <alignment horizontal="center" vertical="center" wrapText="1"/>
    </xf>
    <xf numFmtId="3" fontId="12" fillId="14" borderId="16" xfId="0" applyNumberFormat="1" applyFont="1" applyFill="1" applyBorder="1" applyAlignment="1">
      <alignment horizontal="center" vertical="center" wrapText="1"/>
    </xf>
    <xf numFmtId="3" fontId="12" fillId="14" borderId="29" xfId="0" applyNumberFormat="1" applyFont="1" applyFill="1" applyBorder="1" applyAlignment="1">
      <alignment horizontal="center" wrapText="1"/>
    </xf>
    <xf numFmtId="3" fontId="14" fillId="0" borderId="30" xfId="0" applyNumberFormat="1" applyFont="1" applyBorder="1" applyAlignment="1" applyProtection="1">
      <alignment horizontal="center"/>
      <protection locked="0"/>
    </xf>
    <xf numFmtId="3" fontId="14" fillId="0" borderId="31" xfId="0" applyNumberFormat="1" applyFont="1" applyBorder="1" applyAlignment="1" applyProtection="1">
      <alignment horizontal="center"/>
      <protection locked="0"/>
    </xf>
    <xf numFmtId="3" fontId="14" fillId="0" borderId="32" xfId="0" applyNumberFormat="1" applyFont="1" applyBorder="1" applyAlignment="1">
      <alignment horizontal="center"/>
    </xf>
    <xf numFmtId="3" fontId="14" fillId="0" borderId="19" xfId="0" applyNumberFormat="1" applyFont="1" applyBorder="1" applyAlignment="1" applyProtection="1">
      <alignment horizontal="center"/>
      <protection locked="0"/>
    </xf>
    <xf numFmtId="3" fontId="14" fillId="0" borderId="1" xfId="0" applyNumberFormat="1" applyFont="1" applyBorder="1" applyAlignment="1" applyProtection="1">
      <alignment horizontal="center"/>
      <protection locked="0"/>
    </xf>
    <xf numFmtId="3" fontId="14" fillId="0" borderId="20" xfId="0" applyNumberFormat="1" applyFont="1" applyBorder="1" applyAlignment="1">
      <alignment horizontal="center"/>
    </xf>
    <xf numFmtId="3" fontId="14" fillId="0" borderId="21" xfId="0" applyNumberFormat="1" applyFont="1" applyBorder="1" applyProtection="1">
      <protection locked="0"/>
    </xf>
    <xf numFmtId="3" fontId="14" fillId="0" borderId="23" xfId="0" applyNumberFormat="1" applyFont="1" applyBorder="1" applyAlignment="1">
      <alignment horizontal="center"/>
    </xf>
    <xf numFmtId="3" fontId="12" fillId="14" borderId="24" xfId="0" applyNumberFormat="1" applyFont="1" applyFill="1" applyBorder="1"/>
    <xf numFmtId="3" fontId="12" fillId="14" borderId="55" xfId="0" applyNumberFormat="1" applyFont="1" applyFill="1" applyBorder="1"/>
    <xf numFmtId="3" fontId="14" fillId="3" borderId="5" xfId="0" applyNumberFormat="1" applyFont="1" applyFill="1" applyBorder="1"/>
    <xf numFmtId="3" fontId="14" fillId="3" borderId="5" xfId="0" applyNumberFormat="1" applyFont="1" applyFill="1" applyBorder="1" applyAlignment="1">
      <alignment horizontal="center"/>
    </xf>
    <xf numFmtId="3" fontId="12" fillId="14" borderId="16" xfId="0" applyNumberFormat="1" applyFont="1" applyFill="1" applyBorder="1" applyAlignment="1">
      <alignment horizontal="center" wrapText="1"/>
    </xf>
    <xf numFmtId="3" fontId="14" fillId="0" borderId="31" xfId="0" applyNumberFormat="1" applyFont="1" applyBorder="1" applyAlignment="1">
      <alignment horizontal="center"/>
    </xf>
    <xf numFmtId="3" fontId="14" fillId="0" borderId="1" xfId="0" applyNumberFormat="1" applyFont="1" applyBorder="1" applyAlignment="1">
      <alignment horizontal="center"/>
    </xf>
    <xf numFmtId="3" fontId="14" fillId="3" borderId="1" xfId="0" applyNumberFormat="1" applyFont="1" applyFill="1" applyBorder="1" applyAlignment="1">
      <alignment horizontal="center"/>
    </xf>
    <xf numFmtId="3" fontId="14" fillId="3" borderId="1" xfId="0" applyNumberFormat="1" applyFont="1" applyFill="1" applyBorder="1" applyAlignment="1">
      <alignment vertical="center"/>
    </xf>
    <xf numFmtId="3" fontId="14" fillId="3" borderId="1" xfId="0" applyNumberFormat="1" applyFont="1" applyFill="1" applyBorder="1"/>
    <xf numFmtId="3" fontId="12" fillId="14" borderId="55" xfId="0" applyNumberFormat="1" applyFont="1" applyFill="1" applyBorder="1" applyAlignment="1">
      <alignment horizontal="center" wrapText="1"/>
    </xf>
    <xf numFmtId="3" fontId="14" fillId="0" borderId="67" xfId="0" applyNumberFormat="1" applyFont="1" applyBorder="1" applyProtection="1">
      <protection locked="0"/>
    </xf>
    <xf numFmtId="3" fontId="14" fillId="0" borderId="12" xfId="0" applyNumberFormat="1" applyFont="1" applyBorder="1" applyProtection="1">
      <protection locked="0"/>
    </xf>
    <xf numFmtId="3" fontId="12" fillId="14" borderId="28" xfId="0" applyNumberFormat="1" applyFont="1" applyFill="1" applyBorder="1" applyAlignment="1">
      <alignment horizontal="center"/>
    </xf>
    <xf numFmtId="3" fontId="14" fillId="0" borderId="59" xfId="0" applyNumberFormat="1" applyFont="1" applyBorder="1"/>
    <xf numFmtId="3" fontId="14" fillId="0" borderId="60" xfId="0" applyNumberFormat="1" applyFont="1" applyBorder="1"/>
    <xf numFmtId="3" fontId="12" fillId="3" borderId="0" xfId="0" applyNumberFormat="1" applyFont="1" applyFill="1"/>
    <xf numFmtId="3" fontId="14" fillId="3" borderId="14" xfId="0" applyNumberFormat="1" applyFont="1" applyFill="1" applyBorder="1" applyAlignment="1">
      <alignment horizontal="center"/>
    </xf>
    <xf numFmtId="3" fontId="12" fillId="14" borderId="15" xfId="0" applyNumberFormat="1" applyFont="1" applyFill="1" applyBorder="1" applyAlignment="1">
      <alignment horizontal="center" wrapText="1"/>
    </xf>
    <xf numFmtId="3" fontId="12" fillId="14" borderId="24" xfId="0" applyNumberFormat="1" applyFont="1" applyFill="1" applyBorder="1" applyAlignment="1">
      <alignment horizontal="center" wrapText="1"/>
    </xf>
    <xf numFmtId="3" fontId="14" fillId="0" borderId="14" xfId="0" applyNumberFormat="1" applyFont="1" applyBorder="1" applyAlignment="1">
      <alignment horizontal="center"/>
    </xf>
    <xf numFmtId="3" fontId="14" fillId="0" borderId="9" xfId="0" applyNumberFormat="1" applyFont="1" applyBorder="1" applyAlignment="1" applyProtection="1">
      <alignment horizontal="center"/>
      <protection locked="0"/>
    </xf>
    <xf numFmtId="3" fontId="12" fillId="14" borderId="33" xfId="0" applyNumberFormat="1" applyFont="1" applyFill="1" applyBorder="1"/>
    <xf numFmtId="3" fontId="14" fillId="0" borderId="47" xfId="0" applyNumberFormat="1" applyFont="1" applyBorder="1" applyAlignment="1">
      <alignment horizontal="center"/>
    </xf>
    <xf numFmtId="3" fontId="14" fillId="0" borderId="52" xfId="0" applyNumberFormat="1" applyFont="1" applyBorder="1" applyAlignment="1" applyProtection="1">
      <alignment horizontal="center"/>
      <protection locked="0"/>
    </xf>
    <xf numFmtId="3" fontId="14" fillId="0" borderId="52" xfId="0" applyNumberFormat="1" applyFont="1" applyBorder="1" applyAlignment="1">
      <alignment horizontal="center"/>
    </xf>
    <xf numFmtId="3" fontId="12" fillId="0" borderId="53" xfId="0" applyNumberFormat="1" applyFont="1" applyBorder="1" applyAlignment="1">
      <alignment horizontal="center"/>
    </xf>
    <xf numFmtId="3" fontId="14" fillId="0" borderId="17" xfId="0" applyNumberFormat="1" applyFont="1" applyBorder="1" applyAlignment="1">
      <alignment horizontal="left"/>
    </xf>
    <xf numFmtId="3" fontId="14" fillId="0" borderId="18" xfId="0" applyNumberFormat="1" applyFont="1" applyBorder="1" applyAlignment="1">
      <alignment horizontal="center"/>
    </xf>
    <xf numFmtId="3" fontId="20" fillId="14" borderId="78" xfId="0" applyNumberFormat="1" applyFont="1" applyFill="1" applyBorder="1"/>
    <xf numFmtId="3" fontId="20" fillId="14" borderId="60" xfId="0" applyNumberFormat="1" applyFont="1" applyFill="1" applyBorder="1"/>
    <xf numFmtId="3" fontId="20" fillId="14" borderId="75" xfId="0" applyNumberFormat="1" applyFont="1" applyFill="1" applyBorder="1"/>
    <xf numFmtId="3" fontId="13" fillId="3" borderId="0" xfId="0" applyNumberFormat="1" applyFont="1" applyFill="1"/>
    <xf numFmtId="3" fontId="20" fillId="14" borderId="72" xfId="0" applyNumberFormat="1" applyFont="1" applyFill="1" applyBorder="1"/>
    <xf numFmtId="3" fontId="20" fillId="14" borderId="28" xfId="0" applyNumberFormat="1" applyFont="1" applyFill="1" applyBorder="1"/>
    <xf numFmtId="3" fontId="20" fillId="14" borderId="59" xfId="0" applyNumberFormat="1" applyFont="1" applyFill="1" applyBorder="1"/>
    <xf numFmtId="3" fontId="20" fillId="14" borderId="60" xfId="0" applyNumberFormat="1" applyFont="1" applyFill="1" applyBorder="1" applyAlignment="1">
      <alignment wrapText="1"/>
    </xf>
    <xf numFmtId="3" fontId="20" fillId="14" borderId="79" xfId="0" applyNumberFormat="1" applyFont="1" applyFill="1" applyBorder="1"/>
    <xf numFmtId="3" fontId="14" fillId="3" borderId="0" xfId="0" applyNumberFormat="1" applyFont="1" applyFill="1" applyProtection="1">
      <protection locked="0"/>
    </xf>
    <xf numFmtId="3" fontId="14" fillId="13" borderId="58" xfId="0" applyNumberFormat="1" applyFont="1" applyFill="1" applyBorder="1"/>
    <xf numFmtId="3" fontId="14" fillId="13" borderId="54" xfId="0" applyNumberFormat="1" applyFont="1" applyFill="1" applyBorder="1"/>
    <xf numFmtId="3" fontId="14" fillId="13" borderId="63" xfId="0" applyNumberFormat="1" applyFont="1" applyFill="1" applyBorder="1"/>
    <xf numFmtId="3" fontId="4" fillId="0" borderId="0" xfId="0" applyNumberFormat="1" applyFont="1"/>
    <xf numFmtId="3" fontId="25" fillId="16" borderId="48" xfId="0" applyNumberFormat="1" applyFont="1" applyFill="1" applyBorder="1" applyAlignment="1">
      <alignment vertical="center"/>
    </xf>
    <xf numFmtId="3" fontId="14" fillId="16" borderId="24" xfId="0" applyNumberFormat="1" applyFont="1" applyFill="1" applyBorder="1" applyAlignment="1">
      <alignment horizontal="center"/>
    </xf>
    <xf numFmtId="3" fontId="12" fillId="14" borderId="30" xfId="0" applyNumberFormat="1" applyFont="1" applyFill="1" applyBorder="1" applyAlignment="1">
      <alignment horizontal="center"/>
    </xf>
    <xf numFmtId="3" fontId="14" fillId="3" borderId="41" xfId="0" applyNumberFormat="1" applyFont="1" applyFill="1" applyBorder="1" applyAlignment="1">
      <alignment horizontal="center"/>
    </xf>
    <xf numFmtId="3" fontId="12" fillId="3" borderId="10"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14" borderId="1" xfId="0" applyNumberFormat="1" applyFont="1" applyFill="1" applyBorder="1" applyAlignment="1">
      <alignment horizontal="center"/>
    </xf>
    <xf numFmtId="3" fontId="12" fillId="14" borderId="20" xfId="0" applyNumberFormat="1" applyFont="1" applyFill="1" applyBorder="1" applyAlignment="1">
      <alignment horizontal="center"/>
    </xf>
    <xf numFmtId="3" fontId="14" fillId="3" borderId="13" xfId="0" applyNumberFormat="1" applyFont="1" applyFill="1" applyBorder="1" applyAlignment="1">
      <alignment horizontal="center"/>
    </xf>
    <xf numFmtId="3" fontId="4" fillId="16" borderId="33" xfId="0" applyNumberFormat="1" applyFont="1" applyFill="1" applyBorder="1"/>
    <xf numFmtId="3" fontId="4" fillId="16" borderId="24" xfId="0" applyNumberFormat="1" applyFont="1" applyFill="1" applyBorder="1"/>
    <xf numFmtId="3" fontId="4" fillId="16" borderId="25" xfId="0" applyNumberFormat="1" applyFont="1" applyFill="1" applyBorder="1"/>
    <xf numFmtId="3" fontId="14" fillId="3" borderId="43" xfId="0" applyNumberFormat="1" applyFont="1" applyFill="1" applyBorder="1" applyAlignment="1">
      <alignment horizontal="center"/>
    </xf>
    <xf numFmtId="3" fontId="14" fillId="3" borderId="47" xfId="0" applyNumberFormat="1" applyFont="1" applyFill="1" applyBorder="1" applyAlignment="1">
      <alignment horizontal="center"/>
    </xf>
    <xf numFmtId="3" fontId="4" fillId="0" borderId="37" xfId="0" applyNumberFormat="1" applyFont="1" applyBorder="1"/>
    <xf numFmtId="3" fontId="14" fillId="3" borderId="3" xfId="0" applyNumberFormat="1" applyFont="1" applyFill="1" applyBorder="1"/>
    <xf numFmtId="3" fontId="14" fillId="3" borderId="10" xfId="0" applyNumberFormat="1" applyFont="1" applyFill="1" applyBorder="1" applyAlignment="1">
      <alignment horizontal="left"/>
    </xf>
    <xf numFmtId="3" fontId="14" fillId="3" borderId="11" xfId="0" applyNumberFormat="1" applyFont="1" applyFill="1" applyBorder="1" applyAlignment="1">
      <alignment horizontal="left"/>
    </xf>
    <xf numFmtId="3" fontId="14" fillId="3" borderId="12" xfId="0" applyNumberFormat="1" applyFont="1" applyFill="1" applyBorder="1" applyAlignment="1">
      <alignment horizontal="left"/>
    </xf>
    <xf numFmtId="3" fontId="4" fillId="0" borderId="46" xfId="0" applyNumberFormat="1" applyFont="1" applyBorder="1"/>
    <xf numFmtId="3" fontId="4" fillId="16" borderId="37" xfId="0" applyNumberFormat="1" applyFont="1" applyFill="1" applyBorder="1"/>
    <xf numFmtId="3" fontId="14" fillId="16" borderId="8" xfId="0" applyNumberFormat="1" applyFont="1" applyFill="1" applyBorder="1" applyAlignment="1">
      <alignment horizontal="center"/>
    </xf>
    <xf numFmtId="3" fontId="14" fillId="16" borderId="61" xfId="0" applyNumberFormat="1" applyFont="1" applyFill="1" applyBorder="1" applyAlignment="1">
      <alignment horizontal="center"/>
    </xf>
    <xf numFmtId="3" fontId="14" fillId="0" borderId="0" xfId="0" applyNumberFormat="1" applyFont="1"/>
    <xf numFmtId="3" fontId="14" fillId="0" borderId="1" xfId="0" applyNumberFormat="1" applyFont="1" applyBorder="1"/>
    <xf numFmtId="3" fontId="14" fillId="14" borderId="69" xfId="0" applyNumberFormat="1" applyFont="1" applyFill="1" applyBorder="1" applyAlignment="1" applyProtection="1">
      <alignment horizontal="left" wrapText="1"/>
      <protection locked="0"/>
    </xf>
    <xf numFmtId="3" fontId="12" fillId="3" borderId="35" xfId="0" applyNumberFormat="1" applyFont="1" applyFill="1" applyBorder="1" applyAlignment="1" applyProtection="1">
      <alignment horizontal="center"/>
      <protection locked="0"/>
    </xf>
    <xf numFmtId="3" fontId="14" fillId="16" borderId="76" xfId="0" applyNumberFormat="1" applyFont="1" applyFill="1" applyBorder="1" applyProtection="1">
      <protection locked="0"/>
    </xf>
    <xf numFmtId="3" fontId="14" fillId="16" borderId="36" xfId="0" applyNumberFormat="1" applyFont="1" applyFill="1" applyBorder="1"/>
    <xf numFmtId="3" fontId="14" fillId="14" borderId="34" xfId="0" applyNumberFormat="1" applyFont="1" applyFill="1" applyBorder="1" applyAlignment="1" applyProtection="1">
      <alignment horizontal="left"/>
      <protection locked="0"/>
    </xf>
    <xf numFmtId="3" fontId="14" fillId="14" borderId="35" xfId="0" applyNumberFormat="1" applyFont="1" applyFill="1" applyBorder="1" applyAlignment="1" applyProtection="1">
      <alignment horizontal="left"/>
      <protection locked="0"/>
    </xf>
    <xf numFmtId="3" fontId="14" fillId="14" borderId="35" xfId="0" applyNumberFormat="1" applyFont="1" applyFill="1" applyBorder="1"/>
    <xf numFmtId="3" fontId="14" fillId="14" borderId="36" xfId="0" applyNumberFormat="1" applyFont="1" applyFill="1" applyBorder="1"/>
    <xf numFmtId="3" fontId="14" fillId="14" borderId="60" xfId="0" applyNumberFormat="1" applyFont="1" applyFill="1" applyBorder="1" applyAlignment="1" applyProtection="1">
      <alignment horizontal="left" wrapText="1"/>
      <protection locked="0"/>
    </xf>
    <xf numFmtId="3" fontId="14" fillId="14" borderId="54" xfId="0" applyNumberFormat="1" applyFont="1" applyFill="1" applyBorder="1" applyAlignment="1" applyProtection="1">
      <alignment horizontal="left"/>
      <protection locked="0"/>
    </xf>
    <xf numFmtId="3" fontId="14" fillId="14" borderId="11" xfId="0" applyNumberFormat="1" applyFont="1" applyFill="1" applyBorder="1" applyAlignment="1" applyProtection="1">
      <alignment horizontal="left"/>
      <protection locked="0"/>
    </xf>
    <xf numFmtId="3" fontId="14" fillId="14" borderId="11" xfId="0" applyNumberFormat="1" applyFont="1" applyFill="1" applyBorder="1"/>
    <xf numFmtId="3" fontId="14" fillId="14" borderId="38" xfId="0" applyNumberFormat="1" applyFont="1" applyFill="1" applyBorder="1"/>
    <xf numFmtId="3" fontId="20" fillId="14" borderId="54" xfId="0" applyNumberFormat="1" applyFont="1" applyFill="1" applyBorder="1" applyAlignment="1" applyProtection="1">
      <alignment horizontal="left"/>
      <protection locked="0"/>
    </xf>
    <xf numFmtId="3" fontId="20" fillId="14" borderId="11" xfId="0" applyNumberFormat="1" applyFont="1" applyFill="1" applyBorder="1" applyAlignment="1" applyProtection="1">
      <alignment horizontal="left"/>
      <protection locked="0"/>
    </xf>
    <xf numFmtId="3" fontId="14" fillId="14" borderId="63" xfId="0" applyNumberFormat="1" applyFont="1" applyFill="1" applyBorder="1" applyAlignment="1">
      <alignment horizontal="left"/>
    </xf>
    <xf numFmtId="3" fontId="13" fillId="14" borderId="40" xfId="0" applyNumberFormat="1" applyFont="1" applyFill="1" applyBorder="1" applyAlignment="1">
      <alignment horizontal="left"/>
    </xf>
    <xf numFmtId="3" fontId="14" fillId="14" borderId="40" xfId="0" applyNumberFormat="1" applyFont="1" applyFill="1" applyBorder="1"/>
    <xf numFmtId="3" fontId="14" fillId="14" borderId="64" xfId="0" applyNumberFormat="1" applyFont="1" applyFill="1" applyBorder="1"/>
    <xf numFmtId="3" fontId="14" fillId="11" borderId="75" xfId="0" applyNumberFormat="1" applyFont="1" applyFill="1" applyBorder="1" applyAlignment="1">
      <alignment horizontal="center"/>
    </xf>
    <xf numFmtId="3" fontId="14" fillId="14" borderId="75" xfId="0" applyNumberFormat="1" applyFont="1" applyFill="1" applyBorder="1" applyAlignment="1" applyProtection="1">
      <alignment horizontal="left" wrapText="1"/>
      <protection locked="0"/>
    </xf>
    <xf numFmtId="3" fontId="14" fillId="13" borderId="59" xfId="0" applyNumberFormat="1" applyFont="1" applyFill="1" applyBorder="1" applyAlignment="1" applyProtection="1">
      <alignment horizontal="left" wrapText="1"/>
      <protection locked="0"/>
    </xf>
    <xf numFmtId="3" fontId="14" fillId="16" borderId="0" xfId="0" applyNumberFormat="1" applyFont="1" applyFill="1" applyProtection="1">
      <protection locked="0"/>
    </xf>
    <xf numFmtId="3" fontId="26" fillId="16" borderId="42" xfId="0" applyNumberFormat="1" applyFont="1" applyFill="1" applyBorder="1"/>
    <xf numFmtId="3" fontId="14" fillId="13" borderId="60" xfId="0" applyNumberFormat="1" applyFont="1" applyFill="1" applyBorder="1" applyAlignment="1" applyProtection="1">
      <alignment horizontal="left" wrapText="1"/>
      <protection locked="0"/>
    </xf>
    <xf numFmtId="3" fontId="14" fillId="13" borderId="70" xfId="0" applyNumberFormat="1" applyFont="1" applyFill="1" applyBorder="1" applyAlignment="1" applyProtection="1">
      <alignment horizontal="left" wrapText="1"/>
      <protection locked="0"/>
    </xf>
    <xf numFmtId="3" fontId="14" fillId="16" borderId="42" xfId="0" applyNumberFormat="1" applyFont="1" applyFill="1" applyBorder="1"/>
    <xf numFmtId="3" fontId="14" fillId="13" borderId="75" xfId="0" applyNumberFormat="1" applyFont="1" applyFill="1" applyBorder="1" applyAlignment="1">
      <alignment horizontal="left" wrapText="1"/>
    </xf>
    <xf numFmtId="3" fontId="14" fillId="16" borderId="49" xfId="0" applyNumberFormat="1" applyFont="1" applyFill="1" applyBorder="1"/>
    <xf numFmtId="3" fontId="14" fillId="16" borderId="68" xfId="0" applyNumberFormat="1" applyFont="1" applyFill="1" applyBorder="1"/>
    <xf numFmtId="3" fontId="14" fillId="3" borderId="0" xfId="0" applyNumberFormat="1" applyFont="1" applyFill="1" applyAlignment="1">
      <alignment wrapText="1"/>
    </xf>
    <xf numFmtId="3" fontId="12" fillId="3" borderId="0" xfId="0" applyNumberFormat="1" applyFont="1" applyFill="1" applyAlignment="1">
      <alignment vertical="top"/>
    </xf>
    <xf numFmtId="3" fontId="14" fillId="3" borderId="0" xfId="0" applyNumberFormat="1" applyFont="1" applyFill="1" applyAlignment="1" applyProtection="1">
      <alignment horizontal="left" vertical="center" wrapText="1"/>
      <protection locked="0"/>
    </xf>
    <xf numFmtId="3" fontId="12" fillId="15" borderId="15" xfId="0" applyNumberFormat="1" applyFont="1" applyFill="1" applyBorder="1" applyAlignment="1">
      <alignment horizontal="center" vertical="center"/>
    </xf>
    <xf numFmtId="3" fontId="12" fillId="15" borderId="16" xfId="0" applyNumberFormat="1" applyFont="1" applyFill="1" applyBorder="1" applyAlignment="1" applyProtection="1">
      <alignment horizontal="center" vertical="center" wrapText="1"/>
      <protection locked="0"/>
    </xf>
    <xf numFmtId="3" fontId="12" fillId="15" borderId="29" xfId="0" applyNumberFormat="1" applyFont="1" applyFill="1" applyBorder="1" applyAlignment="1" applyProtection="1">
      <alignment horizontal="center" vertical="center" wrapText="1"/>
      <protection locked="0"/>
    </xf>
    <xf numFmtId="3" fontId="12" fillId="15" borderId="62" xfId="0" applyNumberFormat="1" applyFont="1" applyFill="1" applyBorder="1" applyAlignment="1">
      <alignment horizontal="center" vertical="center"/>
    </xf>
    <xf numFmtId="3" fontId="12" fillId="15" borderId="56" xfId="0" applyNumberFormat="1" applyFont="1" applyFill="1" applyBorder="1" applyAlignment="1">
      <alignment horizontal="center" vertical="center"/>
    </xf>
    <xf numFmtId="3" fontId="12" fillId="15" borderId="77" xfId="0" applyNumberFormat="1" applyFont="1" applyFill="1" applyBorder="1" applyAlignment="1">
      <alignment horizontal="center" vertical="center"/>
    </xf>
    <xf numFmtId="3" fontId="12" fillId="15" borderId="69" xfId="0" applyNumberFormat="1" applyFont="1" applyFill="1" applyBorder="1" applyAlignment="1">
      <alignment horizontal="center" vertical="center"/>
    </xf>
    <xf numFmtId="3" fontId="14" fillId="3" borderId="0" xfId="0" applyNumberFormat="1" applyFont="1" applyFill="1" applyAlignment="1" applyProtection="1">
      <alignment horizontal="center"/>
      <protection locked="0"/>
    </xf>
    <xf numFmtId="3" fontId="14" fillId="15" borderId="32" xfId="0" applyNumberFormat="1" applyFont="1" applyFill="1" applyBorder="1" applyAlignment="1" applyProtection="1">
      <alignment horizontal="left" vertical="center" wrapText="1"/>
      <protection locked="0"/>
    </xf>
    <xf numFmtId="3" fontId="14" fillId="14" borderId="78" xfId="0" applyNumberFormat="1" applyFont="1" applyFill="1" applyBorder="1" applyAlignment="1">
      <alignment horizontal="center"/>
    </xf>
    <xf numFmtId="3" fontId="14" fillId="15" borderId="23" xfId="0" applyNumberFormat="1" applyFont="1" applyFill="1" applyBorder="1" applyAlignment="1" applyProtection="1">
      <alignment horizontal="left" vertical="center" wrapText="1"/>
      <protection locked="0"/>
    </xf>
    <xf numFmtId="3" fontId="14" fillId="14" borderId="75" xfId="0" applyNumberFormat="1" applyFont="1" applyFill="1" applyBorder="1" applyAlignment="1">
      <alignment horizontal="center"/>
    </xf>
    <xf numFmtId="3" fontId="14" fillId="15" borderId="31" xfId="0" applyNumberFormat="1" applyFont="1" applyFill="1" applyBorder="1" applyAlignment="1" applyProtection="1">
      <alignment horizontal="center"/>
      <protection locked="0"/>
    </xf>
    <xf numFmtId="3" fontId="14" fillId="15" borderId="13" xfId="0" applyNumberFormat="1" applyFont="1" applyFill="1" applyBorder="1" applyAlignment="1" applyProtection="1">
      <alignment horizontal="center"/>
      <protection locked="0"/>
    </xf>
    <xf numFmtId="3" fontId="14" fillId="14" borderId="70" xfId="0" applyNumberFormat="1" applyFont="1" applyFill="1" applyBorder="1" applyAlignment="1">
      <alignment horizontal="center"/>
    </xf>
    <xf numFmtId="3" fontId="14" fillId="16" borderId="33" xfId="0" applyNumberFormat="1" applyFont="1" applyFill="1" applyBorder="1" applyAlignment="1">
      <alignment horizontal="center"/>
    </xf>
    <xf numFmtId="3" fontId="14" fillId="16" borderId="24" xfId="0" applyNumberFormat="1" applyFont="1" applyFill="1" applyBorder="1" applyAlignment="1" applyProtection="1">
      <alignment horizontal="center"/>
      <protection locked="0"/>
    </xf>
    <xf numFmtId="3" fontId="14" fillId="16" borderId="24" xfId="0" applyNumberFormat="1" applyFont="1" applyFill="1" applyBorder="1" applyAlignment="1" applyProtection="1">
      <alignment horizontal="left" vertical="center" wrapText="1"/>
      <protection locked="0"/>
    </xf>
    <xf numFmtId="3" fontId="14" fillId="16" borderId="25" xfId="0" applyNumberFormat="1" applyFont="1" applyFill="1" applyBorder="1" applyAlignment="1">
      <alignment horizontal="center"/>
    </xf>
    <xf numFmtId="3" fontId="12" fillId="15" borderId="55" xfId="0" applyNumberFormat="1" applyFont="1" applyFill="1" applyBorder="1" applyAlignment="1">
      <alignment horizontal="center" vertical="center"/>
    </xf>
    <xf numFmtId="3" fontId="12" fillId="15" borderId="16" xfId="0" applyNumberFormat="1" applyFont="1" applyFill="1" applyBorder="1" applyAlignment="1">
      <alignment horizontal="center" vertical="center"/>
    </xf>
    <xf numFmtId="3" fontId="12" fillId="15" borderId="74" xfId="0" applyNumberFormat="1" applyFont="1" applyFill="1" applyBorder="1" applyAlignment="1">
      <alignment horizontal="center" vertical="center"/>
    </xf>
    <xf numFmtId="3" fontId="14" fillId="15" borderId="30" xfId="0" applyNumberFormat="1" applyFont="1" applyFill="1" applyBorder="1" applyAlignment="1">
      <alignment horizontal="center"/>
    </xf>
    <xf numFmtId="3" fontId="14" fillId="14" borderId="78" xfId="0" applyNumberFormat="1" applyFont="1" applyFill="1" applyBorder="1"/>
    <xf numFmtId="3" fontId="14" fillId="15" borderId="43" xfId="0" applyNumberFormat="1" applyFont="1" applyFill="1" applyBorder="1" applyAlignment="1">
      <alignment horizontal="center"/>
    </xf>
    <xf numFmtId="3" fontId="14" fillId="15" borderId="20" xfId="0" applyNumberFormat="1" applyFont="1" applyFill="1" applyBorder="1" applyAlignment="1" applyProtection="1">
      <alignment horizontal="left" vertical="center" wrapText="1"/>
      <protection locked="0"/>
    </xf>
    <xf numFmtId="3" fontId="14" fillId="14" borderId="60" xfId="0" applyNumberFormat="1" applyFont="1" applyFill="1" applyBorder="1"/>
    <xf numFmtId="3" fontId="14" fillId="15" borderId="21" xfId="0" applyNumberFormat="1" applyFont="1" applyFill="1" applyBorder="1" applyAlignment="1">
      <alignment horizontal="center"/>
    </xf>
    <xf numFmtId="3" fontId="14" fillId="15" borderId="22" xfId="0" applyNumberFormat="1" applyFont="1" applyFill="1" applyBorder="1" applyAlignment="1" applyProtection="1">
      <alignment horizontal="center"/>
      <protection locked="0"/>
    </xf>
    <xf numFmtId="3" fontId="14" fillId="15" borderId="64" xfId="0" applyNumberFormat="1" applyFont="1" applyFill="1" applyBorder="1" applyAlignment="1" applyProtection="1">
      <alignment horizontal="left" vertical="center" wrapText="1"/>
      <protection locked="0"/>
    </xf>
    <xf numFmtId="3" fontId="14" fillId="14" borderId="75" xfId="0" applyNumberFormat="1" applyFont="1" applyFill="1" applyBorder="1"/>
    <xf numFmtId="3" fontId="12" fillId="11" borderId="55" xfId="0" applyNumberFormat="1" applyFont="1" applyFill="1" applyBorder="1" applyAlignment="1" applyProtection="1">
      <alignment horizontal="center" vertical="center" wrapText="1"/>
      <protection locked="0"/>
    </xf>
    <xf numFmtId="3" fontId="12" fillId="11" borderId="25" xfId="0" applyNumberFormat="1" applyFont="1" applyFill="1" applyBorder="1" applyAlignment="1" applyProtection="1">
      <alignment horizontal="center" vertical="center" wrapText="1"/>
      <protection locked="0"/>
    </xf>
    <xf numFmtId="3" fontId="14" fillId="7" borderId="17" xfId="0" applyNumberFormat="1" applyFont="1" applyFill="1" applyBorder="1" applyAlignment="1">
      <alignment horizontal="center"/>
    </xf>
    <xf numFmtId="3" fontId="14" fillId="7" borderId="14" xfId="0" applyNumberFormat="1" applyFont="1" applyFill="1" applyBorder="1" applyAlignment="1">
      <alignment horizontal="center"/>
    </xf>
    <xf numFmtId="3" fontId="14" fillId="7" borderId="18" xfId="0" applyNumberFormat="1" applyFont="1" applyFill="1" applyBorder="1" applyAlignment="1">
      <alignment horizontal="center"/>
    </xf>
    <xf numFmtId="3" fontId="14" fillId="7" borderId="59" xfId="0" applyNumberFormat="1" applyFont="1" applyFill="1" applyBorder="1" applyAlignment="1">
      <alignment horizontal="center"/>
    </xf>
    <xf numFmtId="3" fontId="14" fillId="7" borderId="60" xfId="0" applyNumberFormat="1" applyFont="1" applyFill="1" applyBorder="1" applyAlignment="1">
      <alignment horizontal="center"/>
    </xf>
    <xf numFmtId="3" fontId="14" fillId="7" borderId="41" xfId="0" applyNumberFormat="1" applyFont="1" applyFill="1" applyBorder="1" applyAlignment="1">
      <alignment horizontal="center"/>
    </xf>
    <xf numFmtId="3" fontId="14" fillId="7" borderId="51" xfId="0" applyNumberFormat="1" applyFont="1" applyFill="1" applyBorder="1" applyAlignment="1">
      <alignment horizontal="center"/>
    </xf>
    <xf numFmtId="3" fontId="14" fillId="7" borderId="65" xfId="0" applyNumberFormat="1" applyFont="1" applyFill="1" applyBorder="1" applyAlignment="1">
      <alignment horizontal="center"/>
    </xf>
    <xf numFmtId="3" fontId="14" fillId="7" borderId="70" xfId="0" applyNumberFormat="1" applyFont="1" applyFill="1" applyBorder="1" applyAlignment="1">
      <alignment horizontal="center"/>
    </xf>
    <xf numFmtId="3" fontId="16" fillId="11" borderId="33" xfId="0" applyNumberFormat="1" applyFont="1" applyFill="1" applyBorder="1" applyProtection="1">
      <protection locked="0"/>
    </xf>
    <xf numFmtId="3" fontId="16" fillId="11" borderId="16" xfId="0" applyNumberFormat="1" applyFont="1" applyFill="1" applyBorder="1"/>
    <xf numFmtId="3" fontId="16" fillId="11" borderId="29" xfId="0" applyNumberFormat="1" applyFont="1" applyFill="1" applyBorder="1"/>
    <xf numFmtId="3" fontId="16" fillId="3" borderId="0" xfId="0" applyNumberFormat="1" applyFont="1" applyFill="1"/>
    <xf numFmtId="3" fontId="16" fillId="3" borderId="24" xfId="0" applyNumberFormat="1" applyFont="1" applyFill="1" applyBorder="1"/>
    <xf numFmtId="3" fontId="20" fillId="3" borderId="0" xfId="0" applyNumberFormat="1" applyFont="1" applyFill="1" applyProtection="1">
      <protection locked="0"/>
    </xf>
    <xf numFmtId="3" fontId="12" fillId="11" borderId="24" xfId="0" applyNumberFormat="1" applyFont="1" applyFill="1" applyBorder="1" applyAlignment="1" applyProtection="1">
      <alignment horizontal="center"/>
      <protection locked="0"/>
    </xf>
    <xf numFmtId="3" fontId="14" fillId="3" borderId="24" xfId="0" applyNumberFormat="1" applyFont="1" applyFill="1" applyBorder="1"/>
    <xf numFmtId="3" fontId="12" fillId="12" borderId="33" xfId="0" applyNumberFormat="1" applyFont="1" applyFill="1" applyBorder="1" applyAlignment="1" applyProtection="1">
      <alignment horizontal="center" vertical="center" wrapText="1"/>
      <protection locked="0"/>
    </xf>
    <xf numFmtId="3" fontId="12" fillId="12" borderId="74" xfId="0" applyNumberFormat="1" applyFont="1" applyFill="1" applyBorder="1" applyAlignment="1" applyProtection="1">
      <alignment horizontal="center" vertical="center" wrapText="1"/>
      <protection locked="0"/>
    </xf>
    <xf numFmtId="3" fontId="12" fillId="12" borderId="16" xfId="0" applyNumberFormat="1" applyFont="1" applyFill="1" applyBorder="1" applyAlignment="1" applyProtection="1">
      <alignment horizontal="center" vertical="center" wrapText="1"/>
      <protection locked="0"/>
    </xf>
    <xf numFmtId="3" fontId="12" fillId="12" borderId="24" xfId="0" applyNumberFormat="1" applyFont="1" applyFill="1" applyBorder="1" applyAlignment="1" applyProtection="1">
      <alignment horizontal="center" vertical="center" wrapText="1"/>
      <protection locked="0"/>
    </xf>
    <xf numFmtId="3" fontId="12" fillId="12" borderId="15" xfId="0" applyNumberFormat="1" applyFont="1" applyFill="1" applyBorder="1" applyAlignment="1" applyProtection="1">
      <alignment horizontal="center" vertical="center" wrapText="1"/>
      <protection locked="0"/>
    </xf>
    <xf numFmtId="3" fontId="12" fillId="12" borderId="55" xfId="0" applyNumberFormat="1" applyFont="1" applyFill="1" applyBorder="1" applyAlignment="1" applyProtection="1">
      <alignment horizontal="center" vertical="center" wrapText="1"/>
      <protection locked="0"/>
    </xf>
    <xf numFmtId="3" fontId="12" fillId="12" borderId="25" xfId="0" applyNumberFormat="1" applyFont="1" applyFill="1" applyBorder="1" applyAlignment="1" applyProtection="1">
      <alignment horizontal="center" vertical="center" wrapText="1"/>
      <protection locked="0"/>
    </xf>
    <xf numFmtId="3" fontId="14" fillId="3" borderId="30" xfId="0" applyNumberFormat="1" applyFont="1" applyFill="1" applyBorder="1" applyAlignment="1">
      <alignment horizontal="center"/>
    </xf>
    <xf numFmtId="3" fontId="14" fillId="3" borderId="31" xfId="0" applyNumberFormat="1" applyFont="1" applyFill="1" applyBorder="1" applyAlignment="1">
      <alignment horizontal="center"/>
    </xf>
    <xf numFmtId="3" fontId="14" fillId="3" borderId="76" xfId="0" applyNumberFormat="1" applyFont="1" applyFill="1" applyBorder="1" applyAlignment="1">
      <alignment horizontal="center"/>
    </xf>
    <xf numFmtId="3" fontId="14" fillId="3" borderId="32" xfId="0" applyNumberFormat="1" applyFont="1" applyFill="1" applyBorder="1" applyAlignment="1">
      <alignment horizontal="center"/>
    </xf>
    <xf numFmtId="3" fontId="14" fillId="3" borderId="36" xfId="0" applyNumberFormat="1" applyFont="1" applyFill="1" applyBorder="1" applyAlignment="1">
      <alignment horizontal="center"/>
    </xf>
    <xf numFmtId="3" fontId="14" fillId="3" borderId="19" xfId="0" applyNumberFormat="1" applyFont="1" applyFill="1" applyBorder="1" applyAlignment="1">
      <alignment horizontal="center"/>
    </xf>
    <xf numFmtId="3" fontId="14" fillId="3" borderId="7" xfId="0" applyNumberFormat="1" applyFont="1" applyFill="1" applyBorder="1" applyAlignment="1">
      <alignment horizontal="center"/>
    </xf>
    <xf numFmtId="3" fontId="14" fillId="3" borderId="18" xfId="0" applyNumberFormat="1" applyFont="1" applyFill="1" applyBorder="1" applyAlignment="1">
      <alignment horizontal="center"/>
    </xf>
    <xf numFmtId="3" fontId="14" fillId="3" borderId="71" xfId="0" applyNumberFormat="1" applyFont="1" applyFill="1" applyBorder="1" applyAlignment="1">
      <alignment horizontal="center"/>
    </xf>
    <xf numFmtId="3" fontId="14" fillId="0" borderId="0" xfId="0" applyNumberFormat="1" applyFont="1" applyProtection="1">
      <protection locked="0"/>
    </xf>
    <xf numFmtId="3" fontId="12" fillId="11" borderId="33" xfId="0" applyNumberFormat="1" applyFont="1" applyFill="1" applyBorder="1" applyAlignment="1" applyProtection="1">
      <alignment horizontal="center" vertical="center" wrapText="1"/>
      <protection locked="0"/>
    </xf>
    <xf numFmtId="3" fontId="12" fillId="11" borderId="74" xfId="0" applyNumberFormat="1" applyFont="1" applyFill="1" applyBorder="1" applyAlignment="1" applyProtection="1">
      <alignment horizontal="center" vertical="center" wrapText="1"/>
      <protection locked="0"/>
    </xf>
    <xf numFmtId="3" fontId="12" fillId="11" borderId="16" xfId="0" applyNumberFormat="1" applyFont="1" applyFill="1" applyBorder="1" applyAlignment="1" applyProtection="1">
      <alignment horizontal="center" vertical="center" wrapText="1"/>
      <protection locked="0"/>
    </xf>
    <xf numFmtId="3" fontId="12" fillId="11" borderId="48" xfId="0" applyNumberFormat="1" applyFont="1" applyFill="1" applyBorder="1" applyAlignment="1" applyProtection="1">
      <alignment horizontal="center" vertical="center" wrapText="1"/>
      <protection locked="0"/>
    </xf>
    <xf numFmtId="3" fontId="12" fillId="11" borderId="62" xfId="0" applyNumberFormat="1" applyFont="1" applyFill="1" applyBorder="1" applyAlignment="1" applyProtection="1">
      <alignment horizontal="center" vertical="center" wrapText="1"/>
      <protection locked="0"/>
    </xf>
    <xf numFmtId="3" fontId="12" fillId="11" borderId="66" xfId="0" applyNumberFormat="1" applyFont="1" applyFill="1" applyBorder="1" applyAlignment="1" applyProtection="1">
      <alignment horizontal="center" vertical="center" wrapText="1"/>
      <protection locked="0"/>
    </xf>
    <xf numFmtId="3" fontId="14" fillId="3" borderId="0" xfId="0" applyNumberFormat="1" applyFont="1" applyFill="1" applyAlignment="1" applyProtection="1">
      <alignment vertical="center"/>
      <protection locked="0"/>
    </xf>
    <xf numFmtId="3" fontId="14" fillId="3" borderId="0" xfId="0" applyNumberFormat="1" applyFont="1" applyFill="1" applyAlignment="1">
      <alignment vertical="center"/>
    </xf>
    <xf numFmtId="3" fontId="14" fillId="3" borderId="17" xfId="0" applyNumberFormat="1" applyFont="1" applyFill="1" applyBorder="1" applyAlignment="1">
      <alignment horizontal="center"/>
    </xf>
    <xf numFmtId="3" fontId="14" fillId="3" borderId="61" xfId="0" applyNumberFormat="1" applyFont="1" applyFill="1" applyBorder="1" applyAlignment="1">
      <alignment horizontal="center"/>
    </xf>
    <xf numFmtId="3" fontId="10" fillId="11" borderId="28" xfId="0" applyNumberFormat="1" applyFont="1" applyFill="1" applyBorder="1" applyAlignment="1" applyProtection="1">
      <alignment horizontal="center" wrapText="1"/>
      <protection locked="0"/>
    </xf>
    <xf numFmtId="3" fontId="12" fillId="12" borderId="29" xfId="0" applyNumberFormat="1" applyFont="1" applyFill="1" applyBorder="1" applyAlignment="1" applyProtection="1">
      <alignment horizontal="center" vertical="center" wrapText="1"/>
      <protection locked="0"/>
    </xf>
    <xf numFmtId="3" fontId="12" fillId="12" borderId="28" xfId="0" applyNumberFormat="1" applyFont="1" applyFill="1" applyBorder="1" applyAlignment="1" applyProtection="1">
      <alignment horizontal="center" vertical="center" wrapText="1"/>
      <protection locked="0"/>
    </xf>
    <xf numFmtId="3" fontId="14" fillId="3" borderId="0" xfId="0" applyNumberFormat="1" applyFont="1" applyFill="1" applyAlignment="1">
      <alignment horizontal="center" vertical="center" wrapText="1"/>
    </xf>
    <xf numFmtId="3" fontId="14" fillId="3" borderId="59" xfId="0" applyNumberFormat="1" applyFont="1" applyFill="1" applyBorder="1" applyAlignment="1">
      <alignment horizontal="center"/>
    </xf>
    <xf numFmtId="3" fontId="14" fillId="5" borderId="24" xfId="0" applyNumberFormat="1" applyFont="1" applyFill="1" applyBorder="1"/>
    <xf numFmtId="3" fontId="14" fillId="3" borderId="72" xfId="0" applyNumberFormat="1" applyFont="1" applyFill="1" applyBorder="1" applyAlignment="1">
      <alignment horizontal="center"/>
    </xf>
    <xf numFmtId="3" fontId="12" fillId="11" borderId="33" xfId="0" applyNumberFormat="1" applyFont="1" applyFill="1" applyBorder="1" applyProtection="1">
      <protection locked="0"/>
    </xf>
    <xf numFmtId="3" fontId="12" fillId="11" borderId="24" xfId="0" applyNumberFormat="1" applyFont="1" applyFill="1" applyBorder="1" applyProtection="1">
      <protection locked="0"/>
    </xf>
    <xf numFmtId="3" fontId="12" fillId="11" borderId="25" xfId="0" applyNumberFormat="1" applyFont="1" applyFill="1" applyBorder="1" applyProtection="1">
      <protection locked="0"/>
    </xf>
    <xf numFmtId="3" fontId="14" fillId="6" borderId="24" xfId="0" applyNumberFormat="1" applyFont="1" applyFill="1" applyBorder="1"/>
    <xf numFmtId="3" fontId="14" fillId="13" borderId="48" xfId="0" applyNumberFormat="1" applyFont="1" applyFill="1" applyBorder="1" applyProtection="1">
      <protection locked="0"/>
    </xf>
    <xf numFmtId="3" fontId="12" fillId="13" borderId="62" xfId="0" applyNumberFormat="1" applyFont="1" applyFill="1" applyBorder="1" applyAlignment="1" applyProtection="1">
      <alignment horizontal="center"/>
      <protection locked="0"/>
    </xf>
    <xf numFmtId="3" fontId="18" fillId="13" borderId="62" xfId="0" applyNumberFormat="1" applyFont="1" applyFill="1" applyBorder="1" applyAlignment="1" applyProtection="1">
      <alignment horizontal="center"/>
      <protection locked="0"/>
    </xf>
    <xf numFmtId="3" fontId="12" fillId="13" borderId="39" xfId="0" applyNumberFormat="1" applyFont="1" applyFill="1" applyBorder="1" applyAlignment="1" applyProtection="1">
      <alignment horizontal="center"/>
      <protection locked="0"/>
    </xf>
    <xf numFmtId="3" fontId="12" fillId="13" borderId="41" xfId="0" applyNumberFormat="1" applyFont="1" applyFill="1" applyBorder="1" applyAlignment="1" applyProtection="1">
      <alignment horizontal="center"/>
      <protection locked="0"/>
    </xf>
    <xf numFmtId="3" fontId="12" fillId="13" borderId="51" xfId="0" applyNumberFormat="1" applyFont="1" applyFill="1" applyBorder="1" applyAlignment="1" applyProtection="1">
      <alignment horizontal="center"/>
      <protection locked="0"/>
    </xf>
    <xf numFmtId="3" fontId="12" fillId="13" borderId="65" xfId="0" applyNumberFormat="1" applyFont="1" applyFill="1" applyBorder="1" applyAlignment="1" applyProtection="1">
      <alignment horizontal="center"/>
      <protection locked="0"/>
    </xf>
    <xf numFmtId="3" fontId="14" fillId="13" borderId="6" xfId="0" applyNumberFormat="1" applyFont="1" applyFill="1" applyBorder="1" applyAlignment="1" applyProtection="1">
      <alignment horizontal="center" vertical="center" wrapText="1"/>
      <protection locked="0"/>
    </xf>
    <xf numFmtId="3" fontId="14" fillId="13" borderId="42" xfId="0" applyNumberFormat="1" applyFont="1" applyFill="1" applyBorder="1" applyAlignment="1" applyProtection="1">
      <alignment horizontal="center" vertical="center" wrapText="1"/>
      <protection locked="0"/>
    </xf>
    <xf numFmtId="3" fontId="12" fillId="11" borderId="15" xfId="0" applyNumberFormat="1" applyFont="1" applyFill="1" applyBorder="1" applyAlignment="1" applyProtection="1">
      <alignment horizontal="center" vertical="center" wrapText="1"/>
      <protection locked="0"/>
    </xf>
    <xf numFmtId="3" fontId="12" fillId="11" borderId="24" xfId="0" applyNumberFormat="1" applyFont="1" applyFill="1" applyBorder="1" applyAlignment="1" applyProtection="1">
      <alignment horizontal="center" vertical="center" textRotation="90" wrapText="1"/>
      <protection locked="0"/>
    </xf>
    <xf numFmtId="3" fontId="14" fillId="3" borderId="0" xfId="0" applyNumberFormat="1" applyFont="1" applyFill="1" applyAlignment="1" applyProtection="1">
      <alignment horizontal="center" vertical="center" wrapText="1"/>
      <protection locked="0"/>
    </xf>
    <xf numFmtId="3" fontId="14" fillId="3" borderId="9" xfId="0" applyNumberFormat="1" applyFont="1" applyFill="1" applyBorder="1" applyAlignment="1">
      <alignment horizontal="center"/>
    </xf>
    <xf numFmtId="3" fontId="14" fillId="3" borderId="60" xfId="0" applyNumberFormat="1" applyFont="1" applyFill="1" applyBorder="1" applyAlignment="1">
      <alignment horizontal="center"/>
    </xf>
    <xf numFmtId="3" fontId="14" fillId="3" borderId="70" xfId="0" applyNumberFormat="1" applyFont="1" applyFill="1" applyBorder="1" applyAlignment="1">
      <alignment horizontal="center"/>
    </xf>
    <xf numFmtId="3" fontId="12" fillId="12" borderId="29" xfId="0" applyNumberFormat="1" applyFont="1" applyFill="1" applyBorder="1" applyAlignment="1" applyProtection="1">
      <alignment horizontal="center" wrapText="1"/>
      <protection locked="0"/>
    </xf>
    <xf numFmtId="3" fontId="34" fillId="3" borderId="0" xfId="0" applyNumberFormat="1" applyFont="1" applyFill="1"/>
    <xf numFmtId="3" fontId="8" fillId="3" borderId="0" xfId="0" applyNumberFormat="1" applyFont="1" applyFill="1"/>
    <xf numFmtId="3" fontId="14" fillId="0" borderId="29" xfId="0" applyNumberFormat="1" applyFont="1" applyBorder="1" applyProtection="1">
      <protection locked="0"/>
    </xf>
    <xf numFmtId="3" fontId="14" fillId="3" borderId="0" xfId="0" applyNumberFormat="1" applyFont="1" applyFill="1" applyAlignment="1" applyProtection="1">
      <alignment horizontal="left"/>
      <protection locked="0"/>
    </xf>
    <xf numFmtId="3" fontId="12" fillId="11" borderId="33" xfId="0" applyNumberFormat="1" applyFont="1" applyFill="1" applyBorder="1" applyAlignment="1" applyProtection="1">
      <alignment horizontal="left"/>
      <protection locked="0"/>
    </xf>
    <xf numFmtId="3" fontId="12" fillId="11" borderId="28" xfId="0" applyNumberFormat="1" applyFont="1" applyFill="1" applyBorder="1" applyAlignment="1" applyProtection="1">
      <alignment horizontal="center"/>
      <protection locked="0"/>
    </xf>
    <xf numFmtId="3" fontId="14" fillId="3" borderId="17" xfId="0" applyNumberFormat="1" applyFont="1" applyFill="1" applyBorder="1" applyAlignment="1" applyProtection="1">
      <alignment horizontal="left"/>
      <protection locked="0"/>
    </xf>
    <xf numFmtId="3" fontId="14" fillId="3" borderId="18" xfId="0" applyNumberFormat="1" applyFont="1" applyFill="1" applyBorder="1" applyAlignment="1" applyProtection="1">
      <alignment horizontal="center"/>
      <protection locked="0"/>
    </xf>
    <xf numFmtId="3" fontId="14" fillId="3" borderId="19" xfId="0" applyNumberFormat="1" applyFont="1" applyFill="1" applyBorder="1" applyAlignment="1" applyProtection="1">
      <alignment horizontal="left"/>
      <protection locked="0"/>
    </xf>
    <xf numFmtId="3" fontId="14" fillId="3" borderId="43" xfId="0" applyNumberFormat="1" applyFont="1" applyFill="1" applyBorder="1" applyAlignment="1" applyProtection="1">
      <alignment horizontal="left"/>
      <protection locked="0"/>
    </xf>
    <xf numFmtId="3" fontId="14" fillId="3" borderId="21" xfId="0" applyNumberFormat="1" applyFont="1" applyFill="1" applyBorder="1" applyAlignment="1">
      <alignment horizontal="left"/>
    </xf>
    <xf numFmtId="3" fontId="14" fillId="3" borderId="0" xfId="0" applyNumberFormat="1" applyFont="1" applyFill="1" applyProtection="1">
      <protection locked="0" hidden="1"/>
    </xf>
    <xf numFmtId="3" fontId="12" fillId="15" borderId="9" xfId="0" applyNumberFormat="1" applyFont="1" applyFill="1" applyBorder="1" applyAlignment="1">
      <alignment horizontal="center"/>
    </xf>
    <xf numFmtId="3" fontId="12" fillId="15" borderId="14" xfId="0" applyNumberFormat="1" applyFont="1" applyFill="1" applyBorder="1" applyAlignment="1">
      <alignment horizontal="center"/>
    </xf>
    <xf numFmtId="3" fontId="7" fillId="15" borderId="14" xfId="0" applyNumberFormat="1" applyFont="1" applyFill="1" applyBorder="1" applyAlignment="1">
      <alignment horizontal="center"/>
    </xf>
    <xf numFmtId="3" fontId="14" fillId="14" borderId="9" xfId="0" applyNumberFormat="1" applyFont="1" applyFill="1" applyBorder="1" applyAlignment="1">
      <alignment horizontal="center"/>
    </xf>
    <xf numFmtId="3" fontId="14" fillId="14" borderId="14" xfId="0" applyNumberFormat="1" applyFont="1" applyFill="1" applyBorder="1" applyAlignment="1">
      <alignment horizontal="center"/>
    </xf>
    <xf numFmtId="3" fontId="8" fillId="14" borderId="14" xfId="0" applyNumberFormat="1" applyFont="1" applyFill="1" applyBorder="1" applyAlignment="1">
      <alignment horizontal="center"/>
    </xf>
    <xf numFmtId="3" fontId="8" fillId="0" borderId="1" xfId="0" applyNumberFormat="1" applyFont="1" applyBorder="1" applyAlignment="1" applyProtection="1">
      <alignment horizontal="center"/>
      <protection locked="0"/>
    </xf>
    <xf numFmtId="3" fontId="35" fillId="3" borderId="0" xfId="0" applyNumberFormat="1" applyFont="1" applyFill="1" applyAlignment="1">
      <alignment horizontal="left"/>
    </xf>
    <xf numFmtId="3" fontId="14" fillId="14" borderId="12" xfId="0" applyNumberFormat="1" applyFont="1" applyFill="1" applyBorder="1" applyAlignment="1">
      <alignment horizontal="center"/>
    </xf>
    <xf numFmtId="3" fontId="14" fillId="14" borderId="1" xfId="0" applyNumberFormat="1" applyFont="1" applyFill="1" applyBorder="1" applyAlignment="1">
      <alignment horizontal="center"/>
    </xf>
    <xf numFmtId="3" fontId="8" fillId="14" borderId="1" xfId="0" applyNumberFormat="1" applyFont="1" applyFill="1" applyBorder="1" applyAlignment="1">
      <alignment horizontal="center"/>
    </xf>
    <xf numFmtId="3" fontId="12" fillId="15" borderId="11" xfId="0" applyNumberFormat="1" applyFont="1" applyFill="1" applyBorder="1" applyAlignment="1">
      <alignment horizontal="left"/>
    </xf>
    <xf numFmtId="3" fontId="12" fillId="15" borderId="1" xfId="0" applyNumberFormat="1" applyFont="1" applyFill="1" applyBorder="1" applyAlignment="1">
      <alignment horizontal="center"/>
    </xf>
    <xf numFmtId="3" fontId="8" fillId="3" borderId="0" xfId="0" applyNumberFormat="1" applyFont="1" applyFill="1" applyAlignment="1">
      <alignment horizontal="center"/>
    </xf>
    <xf numFmtId="3" fontId="14" fillId="3" borderId="6" xfId="0" applyNumberFormat="1" applyFont="1" applyFill="1" applyBorder="1"/>
    <xf numFmtId="3" fontId="12" fillId="9" borderId="12" xfId="0" applyNumberFormat="1" applyFont="1" applyFill="1" applyBorder="1" applyAlignment="1">
      <alignment horizontal="center"/>
    </xf>
    <xf numFmtId="3" fontId="12" fillId="9" borderId="1" xfId="0" applyNumberFormat="1" applyFont="1" applyFill="1" applyBorder="1" applyAlignment="1">
      <alignment horizontal="center"/>
    </xf>
    <xf numFmtId="3" fontId="14" fillId="13" borderId="12" xfId="0" applyNumberFormat="1" applyFont="1" applyFill="1" applyBorder="1" applyAlignment="1">
      <alignment horizontal="center"/>
    </xf>
    <xf numFmtId="3" fontId="14" fillId="13" borderId="1" xfId="0" applyNumberFormat="1" applyFont="1" applyFill="1" applyBorder="1" applyAlignment="1">
      <alignment horizontal="center"/>
    </xf>
    <xf numFmtId="3" fontId="34" fillId="3" borderId="0" xfId="0" applyNumberFormat="1" applyFont="1" applyFill="1" applyAlignment="1">
      <alignment horizontal="center"/>
    </xf>
    <xf numFmtId="3" fontId="12" fillId="15" borderId="1" xfId="0" applyNumberFormat="1" applyFont="1" applyFill="1" applyBorder="1"/>
    <xf numFmtId="3" fontId="14" fillId="0" borderId="18" xfId="0" applyNumberFormat="1" applyFont="1" applyBorder="1" applyProtection="1">
      <protection locked="0"/>
    </xf>
    <xf numFmtId="3" fontId="12" fillId="11" borderId="15" xfId="0" applyNumberFormat="1" applyFont="1" applyFill="1" applyBorder="1" applyAlignment="1" applyProtection="1">
      <alignment horizontal="center"/>
      <protection locked="0"/>
    </xf>
    <xf numFmtId="3" fontId="12" fillId="11" borderId="16" xfId="0" applyNumberFormat="1" applyFont="1" applyFill="1" applyBorder="1" applyAlignment="1" applyProtection="1">
      <alignment horizontal="center"/>
      <protection locked="0"/>
    </xf>
    <xf numFmtId="3" fontId="12" fillId="11" borderId="29" xfId="0" applyNumberFormat="1" applyFont="1" applyFill="1" applyBorder="1" applyAlignment="1">
      <alignment horizontal="center"/>
    </xf>
    <xf numFmtId="3" fontId="14" fillId="3" borderId="14" xfId="0" applyNumberFormat="1" applyFont="1" applyFill="1" applyBorder="1" applyAlignment="1" applyProtection="1">
      <alignment horizontal="center"/>
      <protection locked="0"/>
    </xf>
    <xf numFmtId="3" fontId="12" fillId="3" borderId="0" xfId="0" applyNumberFormat="1" applyFont="1" applyFill="1" applyAlignment="1">
      <alignment horizontal="left"/>
    </xf>
    <xf numFmtId="3" fontId="14" fillId="0" borderId="32" xfId="0" applyNumberFormat="1" applyFont="1" applyBorder="1" applyAlignment="1" applyProtection="1">
      <alignment horizontal="center"/>
      <protection locked="0"/>
    </xf>
    <xf numFmtId="3" fontId="14" fillId="0" borderId="20" xfId="0" applyNumberFormat="1" applyFont="1" applyBorder="1" applyAlignment="1" applyProtection="1">
      <alignment horizontal="center"/>
      <protection locked="0"/>
    </xf>
    <xf numFmtId="4" fontId="36" fillId="0" borderId="0" xfId="0" applyNumberFormat="1" applyFont="1"/>
    <xf numFmtId="4" fontId="14" fillId="0" borderId="0" xfId="0" applyNumberFormat="1" applyFont="1"/>
    <xf numFmtId="4" fontId="16" fillId="14" borderId="15" xfId="0" applyNumberFormat="1" applyFont="1" applyFill="1" applyBorder="1" applyAlignment="1">
      <alignment horizontal="center"/>
    </xf>
    <xf numFmtId="4" fontId="16" fillId="14" borderId="16" xfId="0" applyNumberFormat="1" applyFont="1" applyFill="1" applyBorder="1" applyAlignment="1">
      <alignment horizontal="center"/>
    </xf>
    <xf numFmtId="4" fontId="16" fillId="14" borderId="29" xfId="0" applyNumberFormat="1" applyFont="1" applyFill="1" applyBorder="1" applyAlignment="1">
      <alignment horizontal="center"/>
    </xf>
    <xf numFmtId="4" fontId="29" fillId="0" borderId="0" xfId="0" applyNumberFormat="1" applyFont="1"/>
    <xf numFmtId="4" fontId="14" fillId="10" borderId="19" xfId="0" applyNumberFormat="1" applyFont="1" applyFill="1" applyBorder="1" applyAlignment="1">
      <alignment horizontal="center" vertical="center"/>
    </xf>
    <xf numFmtId="4" fontId="14" fillId="10" borderId="1" xfId="0" applyNumberFormat="1" applyFont="1" applyFill="1" applyBorder="1" applyAlignment="1">
      <alignment horizontal="center" vertical="center"/>
    </xf>
    <xf numFmtId="4" fontId="16" fillId="0" borderId="0" xfId="0" applyNumberFormat="1" applyFont="1"/>
    <xf numFmtId="4" fontId="14" fillId="3" borderId="0" xfId="0" applyNumberFormat="1" applyFont="1" applyFill="1"/>
    <xf numFmtId="4" fontId="14" fillId="3" borderId="0" xfId="0" applyNumberFormat="1" applyFont="1" applyFill="1" applyAlignment="1">
      <alignment shrinkToFit="1"/>
    </xf>
    <xf numFmtId="3" fontId="40" fillId="3" borderId="0" xfId="3" quotePrefix="1" applyNumberFormat="1" applyFont="1" applyFill="1"/>
    <xf numFmtId="165" fontId="20" fillId="0" borderId="1" xfId="1" applyNumberFormat="1" applyFont="1" applyFill="1" applyBorder="1" applyProtection="1">
      <protection locked="0"/>
    </xf>
    <xf numFmtId="0" fontId="20" fillId="0" borderId="1" xfId="0" applyFont="1" applyBorder="1" applyProtection="1">
      <protection locked="0"/>
    </xf>
    <xf numFmtId="166" fontId="20" fillId="0" borderId="14" xfId="0" applyNumberFormat="1" applyFont="1" applyBorder="1" applyProtection="1">
      <protection locked="0"/>
    </xf>
    <xf numFmtId="165" fontId="20" fillId="0" borderId="1" xfId="1" applyNumberFormat="1" applyFont="1" applyFill="1" applyBorder="1"/>
    <xf numFmtId="166" fontId="20" fillId="0" borderId="1" xfId="0" applyNumberFormat="1" applyFont="1" applyBorder="1" applyProtection="1">
      <protection locked="0"/>
    </xf>
    <xf numFmtId="0" fontId="27" fillId="16" borderId="22" xfId="0" applyFont="1" applyFill="1" applyBorder="1" applyAlignment="1">
      <alignment horizontal="center" wrapText="1"/>
    </xf>
    <xf numFmtId="3" fontId="38" fillId="15" borderId="1" xfId="0" applyNumberFormat="1" applyFont="1" applyFill="1" applyBorder="1"/>
    <xf numFmtId="0" fontId="20" fillId="3" borderId="0" xfId="0" applyFont="1" applyFill="1" applyAlignment="1">
      <alignment wrapText="1"/>
    </xf>
    <xf numFmtId="0" fontId="20" fillId="0" borderId="1" xfId="0" applyFont="1" applyBorder="1" applyAlignment="1">
      <alignment wrapText="1"/>
    </xf>
    <xf numFmtId="0" fontId="38" fillId="15" borderId="10" xfId="0" applyFont="1" applyFill="1" applyBorder="1"/>
    <xf numFmtId="0" fontId="38" fillId="15" borderId="11" xfId="0" applyFont="1" applyFill="1" applyBorder="1"/>
    <xf numFmtId="0" fontId="41" fillId="3" borderId="0" xfId="0" applyFont="1" applyFill="1"/>
    <xf numFmtId="3" fontId="20" fillId="17" borderId="28" xfId="0" applyNumberFormat="1" applyFont="1" applyFill="1" applyBorder="1"/>
    <xf numFmtId="3" fontId="14" fillId="17" borderId="28" xfId="0" applyNumberFormat="1" applyFont="1" applyFill="1" applyBorder="1" applyAlignment="1">
      <alignment horizontal="center"/>
    </xf>
    <xf numFmtId="0" fontId="3" fillId="3" borderId="0" xfId="5" applyFont="1" applyFill="1"/>
    <xf numFmtId="0" fontId="45" fillId="0" borderId="0" xfId="3" applyFont="1" applyAlignment="1" applyProtection="1">
      <alignment vertical="top"/>
    </xf>
    <xf numFmtId="0" fontId="3" fillId="3" borderId="0" xfId="5" applyFont="1" applyFill="1" applyAlignment="1">
      <alignment vertical="top"/>
    </xf>
    <xf numFmtId="0" fontId="24" fillId="3" borderId="0" xfId="5" applyFont="1" applyFill="1" applyAlignment="1">
      <alignment vertical="top"/>
    </xf>
    <xf numFmtId="0" fontId="30" fillId="3" borderId="0" xfId="5" applyFont="1" applyFill="1" applyAlignment="1">
      <alignment vertical="top"/>
    </xf>
    <xf numFmtId="0" fontId="3" fillId="0" borderId="0" xfId="5" applyFont="1" applyAlignment="1">
      <alignment vertical="top"/>
    </xf>
    <xf numFmtId="0" fontId="3" fillId="0" borderId="0" xfId="5" applyFont="1" applyAlignment="1">
      <alignment vertical="top" wrapText="1"/>
    </xf>
    <xf numFmtId="4" fontId="13" fillId="0" borderId="0" xfId="0" applyNumberFormat="1" applyFont="1"/>
    <xf numFmtId="0" fontId="16" fillId="0" borderId="0" xfId="3" applyFont="1" applyAlignment="1" applyProtection="1">
      <alignment vertical="top"/>
    </xf>
    <xf numFmtId="3" fontId="12" fillId="14" borderId="23" xfId="0" applyNumberFormat="1" applyFont="1" applyFill="1" applyBorder="1" applyAlignment="1">
      <alignment horizontal="center"/>
    </xf>
    <xf numFmtId="3" fontId="31" fillId="0" borderId="0" xfId="0" applyNumberFormat="1" applyFont="1"/>
    <xf numFmtId="3" fontId="16" fillId="11" borderId="33" xfId="0" applyNumberFormat="1" applyFont="1" applyFill="1" applyBorder="1"/>
    <xf numFmtId="3" fontId="16" fillId="11" borderId="24" xfId="0" applyNumberFormat="1" applyFont="1" applyFill="1" applyBorder="1" applyAlignment="1">
      <alignment horizontal="center"/>
    </xf>
    <xf numFmtId="3" fontId="14" fillId="3" borderId="52" xfId="0" applyNumberFormat="1" applyFont="1" applyFill="1" applyBorder="1" applyAlignment="1">
      <alignment horizontal="center"/>
    </xf>
    <xf numFmtId="3" fontId="14" fillId="3" borderId="80" xfId="0" applyNumberFormat="1" applyFont="1" applyFill="1" applyBorder="1" applyAlignment="1">
      <alignment horizontal="center"/>
    </xf>
    <xf numFmtId="3" fontId="14" fillId="3" borderId="21" xfId="0" applyNumberFormat="1" applyFont="1" applyFill="1" applyBorder="1" applyAlignment="1">
      <alignment horizontal="center"/>
    </xf>
    <xf numFmtId="3" fontId="14" fillId="3" borderId="53" xfId="0" applyNumberFormat="1" applyFont="1" applyFill="1" applyBorder="1" applyAlignment="1">
      <alignment horizontal="center"/>
    </xf>
    <xf numFmtId="3" fontId="21" fillId="11" borderId="29" xfId="0" applyNumberFormat="1" applyFont="1" applyFill="1" applyBorder="1"/>
    <xf numFmtId="3" fontId="14" fillId="0" borderId="18" xfId="0" applyNumberFormat="1" applyFont="1" applyBorder="1" applyAlignment="1" applyProtection="1">
      <alignment horizontal="center" wrapText="1"/>
      <protection locked="0"/>
    </xf>
    <xf numFmtId="3" fontId="14" fillId="0" borderId="20" xfId="0" applyNumberFormat="1" applyFont="1" applyBorder="1" applyAlignment="1" applyProtection="1">
      <alignment horizontal="center" wrapText="1"/>
      <protection locked="0"/>
    </xf>
    <xf numFmtId="3" fontId="14" fillId="0" borderId="44" xfId="0" applyNumberFormat="1" applyFont="1" applyBorder="1" applyAlignment="1" applyProtection="1">
      <alignment horizontal="center" wrapText="1"/>
      <protection locked="0"/>
    </xf>
    <xf numFmtId="0" fontId="55" fillId="3" borderId="0" xfId="5" applyFont="1" applyFill="1" applyAlignment="1">
      <alignment vertical="top"/>
    </xf>
    <xf numFmtId="0" fontId="55" fillId="3" borderId="0" xfId="5" applyFont="1" applyFill="1"/>
    <xf numFmtId="0" fontId="56" fillId="3" borderId="0" xfId="0" applyFont="1" applyFill="1"/>
    <xf numFmtId="3" fontId="14" fillId="0" borderId="22" xfId="0" applyNumberFormat="1" applyFont="1" applyBorder="1" applyAlignment="1">
      <alignment horizontal="center"/>
    </xf>
    <xf numFmtId="3" fontId="14" fillId="0" borderId="2" xfId="0" applyNumberFormat="1" applyFont="1" applyBorder="1" applyAlignment="1">
      <alignment horizontal="center"/>
    </xf>
    <xf numFmtId="3" fontId="14" fillId="0" borderId="26" xfId="0" applyNumberFormat="1" applyFont="1" applyBorder="1" applyAlignment="1">
      <alignment horizontal="center"/>
    </xf>
    <xf numFmtId="3" fontId="14" fillId="0" borderId="17" xfId="0" applyNumberFormat="1" applyFont="1" applyBorder="1" applyAlignment="1">
      <alignment horizontal="center"/>
    </xf>
    <xf numFmtId="0" fontId="12" fillId="15" borderId="54" xfId="0" applyFont="1" applyFill="1" applyBorder="1" applyAlignment="1">
      <alignment horizontal="center" vertical="center" wrapText="1"/>
    </xf>
    <xf numFmtId="3" fontId="14" fillId="0" borderId="11" xfId="0" applyNumberFormat="1" applyFont="1" applyBorder="1" applyAlignment="1" applyProtection="1">
      <alignment horizontal="center"/>
      <protection locked="0"/>
    </xf>
    <xf numFmtId="3" fontId="14" fillId="0" borderId="13" xfId="0" applyNumberFormat="1" applyFont="1" applyBorder="1" applyAlignment="1" applyProtection="1">
      <alignment horizontal="center"/>
      <protection locked="0"/>
    </xf>
    <xf numFmtId="3" fontId="14" fillId="0" borderId="71" xfId="0" applyNumberFormat="1" applyFont="1" applyBorder="1" applyAlignment="1" applyProtection="1">
      <alignment horizontal="center"/>
      <protection locked="0"/>
    </xf>
    <xf numFmtId="3" fontId="14" fillId="0" borderId="40" xfId="0" applyNumberFormat="1" applyFont="1" applyBorder="1" applyAlignment="1" applyProtection="1">
      <alignment horizontal="center"/>
      <protection locked="0"/>
    </xf>
    <xf numFmtId="3" fontId="14" fillId="0" borderId="22" xfId="0" applyNumberFormat="1" applyFont="1" applyBorder="1" applyAlignment="1" applyProtection="1">
      <alignment horizontal="center"/>
      <protection locked="0"/>
    </xf>
    <xf numFmtId="3" fontId="14" fillId="0" borderId="64" xfId="0" applyNumberFormat="1" applyFont="1" applyBorder="1" applyAlignment="1" applyProtection="1">
      <alignment horizontal="center"/>
      <protection locked="0"/>
    </xf>
    <xf numFmtId="3" fontId="20" fillId="0" borderId="78" xfId="0" applyNumberFormat="1" applyFont="1" applyBorder="1" applyAlignment="1" applyProtection="1">
      <alignment horizontal="center"/>
      <protection locked="0"/>
    </xf>
    <xf numFmtId="3" fontId="20" fillId="0" borderId="60" xfId="0" applyNumberFormat="1" applyFont="1" applyBorder="1" applyAlignment="1" applyProtection="1">
      <alignment horizontal="center"/>
      <protection locked="0"/>
    </xf>
    <xf numFmtId="3" fontId="14" fillId="0" borderId="75" xfId="0" applyNumberFormat="1" applyFont="1" applyBorder="1" applyAlignment="1">
      <alignment horizontal="center"/>
    </xf>
    <xf numFmtId="3" fontId="14" fillId="0" borderId="67" xfId="0" applyNumberFormat="1" applyFont="1" applyBorder="1" applyAlignment="1">
      <alignment horizontal="center"/>
    </xf>
    <xf numFmtId="3" fontId="14" fillId="0" borderId="76" xfId="0" applyNumberFormat="1" applyFont="1" applyBorder="1" applyAlignment="1">
      <alignment horizontal="center"/>
    </xf>
    <xf numFmtId="3" fontId="14" fillId="0" borderId="27" xfId="0" applyNumberFormat="1" applyFont="1" applyBorder="1" applyAlignment="1">
      <alignment horizontal="center"/>
    </xf>
    <xf numFmtId="3" fontId="14" fillId="0" borderId="4" xfId="0" applyNumberFormat="1" applyFont="1" applyBorder="1" applyAlignment="1">
      <alignment horizontal="center"/>
    </xf>
    <xf numFmtId="3" fontId="14" fillId="0" borderId="13" xfId="0" applyNumberFormat="1" applyFont="1" applyBorder="1" applyAlignment="1">
      <alignment horizontal="center"/>
    </xf>
    <xf numFmtId="3" fontId="14" fillId="0" borderId="30" xfId="0" applyNumberFormat="1" applyFont="1" applyBorder="1"/>
    <xf numFmtId="3" fontId="14" fillId="0" borderId="31" xfId="0" applyNumberFormat="1" applyFont="1" applyBorder="1"/>
    <xf numFmtId="3" fontId="14" fillId="0" borderId="76" xfId="0" applyNumberFormat="1" applyFont="1" applyBorder="1"/>
    <xf numFmtId="3" fontId="14" fillId="0" borderId="19" xfId="0" applyNumberFormat="1" applyFont="1" applyBorder="1"/>
    <xf numFmtId="3" fontId="14" fillId="0" borderId="10" xfId="0" applyNumberFormat="1" applyFont="1" applyBorder="1"/>
    <xf numFmtId="3" fontId="14" fillId="0" borderId="21" xfId="0" applyNumberFormat="1" applyFont="1" applyBorder="1"/>
    <xf numFmtId="3" fontId="14" fillId="0" borderId="22" xfId="0" applyNumberFormat="1" applyFont="1" applyBorder="1"/>
    <xf numFmtId="3" fontId="14" fillId="0" borderId="26" xfId="0" applyNumberFormat="1" applyFont="1" applyBorder="1"/>
    <xf numFmtId="3" fontId="14" fillId="0" borderId="54" xfId="0" applyNumberFormat="1" applyFont="1" applyBorder="1" applyProtection="1">
      <protection locked="0"/>
    </xf>
    <xf numFmtId="3" fontId="14" fillId="0" borderId="73" xfId="0" applyNumberFormat="1" applyFont="1" applyBorder="1" applyProtection="1">
      <protection locked="0"/>
    </xf>
    <xf numFmtId="3" fontId="14" fillId="0" borderId="41" xfId="0" applyNumberFormat="1" applyFont="1" applyBorder="1" applyAlignment="1">
      <alignment horizontal="center"/>
    </xf>
    <xf numFmtId="3" fontId="14" fillId="0" borderId="51" xfId="0" applyNumberFormat="1" applyFont="1" applyBorder="1" applyAlignment="1">
      <alignment horizontal="center"/>
    </xf>
    <xf numFmtId="3" fontId="14" fillId="0" borderId="65" xfId="0" applyNumberFormat="1" applyFont="1" applyBorder="1" applyAlignment="1">
      <alignment horizontal="center"/>
    </xf>
    <xf numFmtId="3" fontId="14" fillId="0" borderId="9" xfId="0" applyNumberFormat="1" applyFont="1" applyBorder="1" applyProtection="1">
      <protection locked="0"/>
    </xf>
    <xf numFmtId="3" fontId="14" fillId="0" borderId="14" xfId="0" applyNumberFormat="1" applyFont="1" applyBorder="1" applyProtection="1">
      <protection locked="0"/>
    </xf>
    <xf numFmtId="3" fontId="14" fillId="0" borderId="17" xfId="0" applyNumberFormat="1" applyFont="1" applyBorder="1"/>
    <xf numFmtId="3" fontId="20" fillId="0" borderId="14" xfId="0" applyNumberFormat="1" applyFont="1" applyBorder="1"/>
    <xf numFmtId="3" fontId="14" fillId="0" borderId="18" xfId="0" applyNumberFormat="1" applyFont="1" applyBorder="1"/>
    <xf numFmtId="3" fontId="14" fillId="0" borderId="1" xfId="0" applyNumberFormat="1" applyFont="1" applyBorder="1" applyProtection="1">
      <protection locked="0"/>
    </xf>
    <xf numFmtId="3" fontId="20" fillId="0" borderId="1" xfId="0" applyNumberFormat="1" applyFont="1" applyBorder="1"/>
    <xf numFmtId="3" fontId="14" fillId="0" borderId="20" xfId="0" applyNumberFormat="1" applyFont="1" applyBorder="1"/>
    <xf numFmtId="3" fontId="14" fillId="0" borderId="4" xfId="0" applyNumberFormat="1" applyFont="1" applyBorder="1" applyProtection="1">
      <protection locked="0"/>
    </xf>
    <xf numFmtId="3" fontId="14" fillId="0" borderId="13" xfId="0" applyNumberFormat="1" applyFont="1" applyBorder="1" applyProtection="1">
      <protection locked="0"/>
    </xf>
    <xf numFmtId="3" fontId="14" fillId="0" borderId="44" xfId="0" applyNumberFormat="1" applyFont="1" applyBorder="1" applyProtection="1">
      <protection locked="0"/>
    </xf>
    <xf numFmtId="3" fontId="14" fillId="0" borderId="43" xfId="0" applyNumberFormat="1" applyFont="1" applyBorder="1"/>
    <xf numFmtId="3" fontId="20" fillId="0" borderId="13" xfId="0" applyNumberFormat="1" applyFont="1" applyBorder="1"/>
    <xf numFmtId="3" fontId="14" fillId="0" borderId="44" xfId="0" applyNumberFormat="1" applyFont="1" applyBorder="1"/>
    <xf numFmtId="3" fontId="14" fillId="0" borderId="30" xfId="0" applyNumberFormat="1" applyFont="1" applyBorder="1" applyProtection="1">
      <protection locked="0"/>
    </xf>
    <xf numFmtId="3" fontId="14" fillId="0" borderId="76" xfId="0" applyNumberFormat="1" applyFont="1" applyBorder="1" applyAlignment="1" applyProtection="1">
      <alignment horizontal="center"/>
      <protection locked="0"/>
    </xf>
    <xf numFmtId="3" fontId="14" fillId="0" borderId="31" xfId="0" applyNumberFormat="1" applyFont="1" applyBorder="1" applyProtection="1">
      <protection locked="0"/>
    </xf>
    <xf numFmtId="3" fontId="14" fillId="0" borderId="32" xfId="0" applyNumberFormat="1" applyFont="1" applyBorder="1" applyProtection="1">
      <protection locked="0"/>
    </xf>
    <xf numFmtId="3" fontId="14" fillId="0" borderId="17" xfId="0" applyNumberFormat="1" applyFont="1" applyBorder="1" applyProtection="1">
      <protection locked="0"/>
    </xf>
    <xf numFmtId="3" fontId="14" fillId="0" borderId="10" xfId="0" applyNumberFormat="1" applyFont="1" applyBorder="1" applyAlignment="1" applyProtection="1">
      <alignment horizontal="center"/>
      <protection locked="0"/>
    </xf>
    <xf numFmtId="3" fontId="14" fillId="0" borderId="19" xfId="0" applyNumberFormat="1" applyFont="1" applyBorder="1" applyProtection="1">
      <protection locked="0"/>
    </xf>
    <xf numFmtId="3" fontId="14" fillId="0" borderId="14" xfId="0" applyNumberFormat="1" applyFont="1" applyBorder="1" applyAlignment="1" applyProtection="1">
      <alignment horizontal="center"/>
      <protection locked="0"/>
    </xf>
    <xf numFmtId="3" fontId="14" fillId="0" borderId="7" xfId="0" applyNumberFormat="1" applyFont="1" applyBorder="1" applyAlignment="1" applyProtection="1">
      <alignment horizontal="center"/>
      <protection locked="0"/>
    </xf>
    <xf numFmtId="3" fontId="14" fillId="0" borderId="8" xfId="0" applyNumberFormat="1" applyFont="1" applyBorder="1" applyAlignment="1" applyProtection="1">
      <alignment horizontal="center"/>
      <protection locked="0"/>
    </xf>
    <xf numFmtId="3" fontId="14" fillId="0" borderId="17" xfId="0" applyNumberFormat="1" applyFont="1" applyBorder="1" applyAlignment="1" applyProtection="1">
      <alignment horizontal="center"/>
      <protection locked="0"/>
    </xf>
    <xf numFmtId="3" fontId="14" fillId="0" borderId="18" xfId="0" applyNumberFormat="1" applyFont="1" applyBorder="1" applyAlignment="1" applyProtection="1">
      <alignment horizontal="center"/>
      <protection locked="0"/>
    </xf>
    <xf numFmtId="3" fontId="14" fillId="0" borderId="38" xfId="0" applyNumberFormat="1" applyFont="1" applyBorder="1" applyAlignment="1" applyProtection="1">
      <alignment horizontal="center"/>
      <protection locked="0"/>
    </xf>
    <xf numFmtId="3" fontId="14" fillId="0" borderId="2" xfId="0" applyNumberFormat="1" applyFont="1" applyBorder="1" applyAlignment="1" applyProtection="1">
      <alignment horizontal="center"/>
      <protection locked="0"/>
    </xf>
    <xf numFmtId="3" fontId="14" fillId="0" borderId="3" xfId="0" applyNumberFormat="1" applyFont="1" applyBorder="1" applyAlignment="1" applyProtection="1">
      <alignment horizontal="center"/>
      <protection locked="0"/>
    </xf>
    <xf numFmtId="3" fontId="14" fillId="0" borderId="43" xfId="0" applyNumberFormat="1" applyFont="1" applyBorder="1" applyAlignment="1" applyProtection="1">
      <alignment horizontal="center"/>
      <protection locked="0"/>
    </xf>
    <xf numFmtId="3" fontId="14" fillId="0" borderId="44" xfId="0" applyNumberFormat="1" applyFont="1" applyBorder="1" applyAlignment="1" applyProtection="1">
      <alignment horizontal="center"/>
      <protection locked="0"/>
    </xf>
    <xf numFmtId="3" fontId="14" fillId="0" borderId="47" xfId="0" applyNumberFormat="1" applyFont="1" applyBorder="1" applyProtection="1">
      <protection locked="0"/>
    </xf>
    <xf numFmtId="3" fontId="14" fillId="0" borderId="26" xfId="0" applyNumberFormat="1" applyFont="1" applyBorder="1" applyAlignment="1" applyProtection="1">
      <alignment horizontal="center"/>
      <protection locked="0"/>
    </xf>
    <xf numFmtId="3" fontId="14" fillId="0" borderId="21" xfId="0" applyNumberFormat="1" applyFont="1" applyBorder="1" applyAlignment="1" applyProtection="1">
      <alignment horizontal="center"/>
      <protection locked="0"/>
    </xf>
    <xf numFmtId="3" fontId="14" fillId="0" borderId="23" xfId="0" applyNumberFormat="1" applyFont="1" applyBorder="1" applyAlignment="1" applyProtection="1">
      <alignment horizontal="center"/>
      <protection locked="0"/>
    </xf>
    <xf numFmtId="3" fontId="14" fillId="0" borderId="58" xfId="0" applyNumberFormat="1" applyFont="1" applyBorder="1" applyProtection="1">
      <protection locked="0"/>
    </xf>
    <xf numFmtId="3" fontId="14" fillId="0" borderId="67" xfId="0" applyNumberFormat="1" applyFont="1" applyBorder="1" applyAlignment="1" applyProtection="1">
      <alignment horizontal="center"/>
      <protection locked="0"/>
    </xf>
    <xf numFmtId="3" fontId="14" fillId="0" borderId="36" xfId="0" applyNumberFormat="1" applyFont="1" applyBorder="1" applyAlignment="1" applyProtection="1">
      <alignment horizontal="center"/>
      <protection locked="0"/>
    </xf>
    <xf numFmtId="3" fontId="14" fillId="0" borderId="4" xfId="0" applyNumberFormat="1" applyFont="1" applyBorder="1" applyAlignment="1" applyProtection="1">
      <alignment horizontal="center"/>
      <protection locked="0"/>
    </xf>
    <xf numFmtId="3" fontId="14" fillId="0" borderId="27" xfId="0" applyNumberFormat="1" applyFont="1" applyBorder="1" applyAlignment="1" applyProtection="1">
      <alignment horizontal="center"/>
      <protection locked="0"/>
    </xf>
    <xf numFmtId="3" fontId="14" fillId="0" borderId="59" xfId="0" applyNumberFormat="1" applyFont="1" applyBorder="1" applyProtection="1">
      <protection locked="0"/>
    </xf>
    <xf numFmtId="3" fontId="14" fillId="0" borderId="61" xfId="0" applyNumberFormat="1" applyFont="1" applyBorder="1" applyAlignment="1" applyProtection="1">
      <alignment horizontal="center"/>
      <protection locked="0"/>
    </xf>
    <xf numFmtId="3" fontId="14" fillId="0" borderId="60" xfId="0" applyNumberFormat="1" applyFont="1" applyBorder="1" applyProtection="1">
      <protection locked="0"/>
    </xf>
    <xf numFmtId="3" fontId="14" fillId="0" borderId="75" xfId="0" applyNumberFormat="1" applyFont="1" applyBorder="1" applyProtection="1">
      <protection locked="0"/>
    </xf>
    <xf numFmtId="3" fontId="12" fillId="0" borderId="8" xfId="0" quotePrefix="1" applyNumberFormat="1" applyFont="1" applyBorder="1" applyProtection="1">
      <protection locked="0"/>
    </xf>
    <xf numFmtId="3" fontId="14" fillId="0" borderId="61" xfId="0" applyNumberFormat="1" applyFont="1" applyBorder="1" applyProtection="1">
      <protection locked="0"/>
    </xf>
    <xf numFmtId="3" fontId="14" fillId="0" borderId="11" xfId="0" applyNumberFormat="1" applyFont="1" applyBorder="1" applyProtection="1">
      <protection locked="0"/>
    </xf>
    <xf numFmtId="3" fontId="14" fillId="0" borderId="38" xfId="0" applyNumberFormat="1" applyFont="1" applyBorder="1" applyProtection="1">
      <protection locked="0"/>
    </xf>
    <xf numFmtId="3" fontId="14" fillId="0" borderId="3" xfId="0" applyNumberFormat="1" applyFont="1" applyBorder="1" applyProtection="1">
      <protection locked="0"/>
    </xf>
    <xf numFmtId="3" fontId="14" fillId="0" borderId="71" xfId="0" applyNumberFormat="1" applyFont="1" applyBorder="1" applyProtection="1">
      <protection locked="0"/>
    </xf>
    <xf numFmtId="3" fontId="14" fillId="0" borderId="27" xfId="0" applyNumberFormat="1" applyFont="1" applyBorder="1" applyProtection="1">
      <protection locked="0"/>
    </xf>
    <xf numFmtId="3" fontId="14" fillId="0" borderId="40" xfId="0" applyNumberFormat="1" applyFont="1" applyBorder="1" applyProtection="1">
      <protection locked="0"/>
    </xf>
    <xf numFmtId="3" fontId="14" fillId="12" borderId="33" xfId="0" applyNumberFormat="1" applyFont="1" applyFill="1" applyBorder="1"/>
    <xf numFmtId="3" fontId="14" fillId="12" borderId="28" xfId="0" applyNumberFormat="1" applyFont="1" applyFill="1" applyBorder="1" applyAlignment="1">
      <alignment horizontal="center"/>
    </xf>
    <xf numFmtId="3" fontId="14" fillId="11" borderId="34" xfId="0" applyNumberFormat="1" applyFont="1" applyFill="1" applyBorder="1"/>
    <xf numFmtId="3" fontId="14" fillId="11" borderId="78" xfId="0" applyNumberFormat="1" applyFont="1" applyFill="1" applyBorder="1" applyAlignment="1">
      <alignment horizontal="center"/>
    </xf>
    <xf numFmtId="3" fontId="14" fillId="11" borderId="46" xfId="0" applyNumberFormat="1" applyFont="1" applyFill="1" applyBorder="1"/>
    <xf numFmtId="0" fontId="2" fillId="0" borderId="0" xfId="6" applyAlignment="1">
      <alignment horizontal="center" vertical="center"/>
    </xf>
    <xf numFmtId="3" fontId="2" fillId="0" borderId="0" xfId="6" applyNumberFormat="1" applyAlignment="1">
      <alignment horizontal="center" vertical="center"/>
    </xf>
    <xf numFmtId="0" fontId="2" fillId="0" borderId="0" xfId="6" applyAlignment="1">
      <alignment horizontal="center"/>
    </xf>
    <xf numFmtId="167" fontId="2" fillId="0" borderId="0" xfId="6" applyNumberFormat="1" applyAlignment="1">
      <alignment horizontal="center"/>
    </xf>
    <xf numFmtId="0" fontId="2" fillId="0" borderId="0" xfId="6"/>
    <xf numFmtId="0" fontId="2" fillId="14" borderId="45" xfId="6" applyFill="1" applyBorder="1" applyAlignment="1">
      <alignment horizontal="center"/>
    </xf>
    <xf numFmtId="0" fontId="2" fillId="14" borderId="39" xfId="6" applyFill="1" applyBorder="1" applyAlignment="1">
      <alignment horizontal="center"/>
    </xf>
    <xf numFmtId="0" fontId="2" fillId="14" borderId="66" xfId="6" applyFill="1" applyBorder="1"/>
    <xf numFmtId="0" fontId="2" fillId="14" borderId="37" xfId="6" applyFill="1" applyBorder="1"/>
    <xf numFmtId="0" fontId="2" fillId="14" borderId="42" xfId="6" applyFill="1" applyBorder="1"/>
    <xf numFmtId="0" fontId="17" fillId="14" borderId="0" xfId="6" applyFont="1" applyFill="1" applyAlignment="1">
      <alignment vertical="top" wrapText="1"/>
    </xf>
    <xf numFmtId="0" fontId="17" fillId="14" borderId="0" xfId="6" applyFont="1" applyFill="1" applyAlignment="1">
      <alignment horizontal="center" vertical="top" wrapText="1"/>
    </xf>
    <xf numFmtId="0" fontId="2" fillId="14" borderId="46" xfId="6" applyFill="1" applyBorder="1"/>
    <xf numFmtId="0" fontId="60" fillId="14" borderId="49" xfId="6" applyFont="1" applyFill="1" applyBorder="1" applyAlignment="1">
      <alignment horizontal="left" vertical="center"/>
    </xf>
    <xf numFmtId="0" fontId="60" fillId="14" borderId="49" xfId="6" applyFont="1" applyFill="1" applyBorder="1" applyAlignment="1">
      <alignment horizontal="right" vertical="center"/>
    </xf>
    <xf numFmtId="168" fontId="60" fillId="14" borderId="49" xfId="6" applyNumberFormat="1" applyFont="1" applyFill="1" applyBorder="1" applyAlignment="1">
      <alignment horizontal="left"/>
    </xf>
    <xf numFmtId="0" fontId="2" fillId="14" borderId="68" xfId="6" applyFill="1" applyBorder="1"/>
    <xf numFmtId="0" fontId="2" fillId="0" borderId="0" xfId="6" applyAlignment="1">
      <alignment vertical="top" wrapText="1"/>
    </xf>
    <xf numFmtId="3" fontId="14" fillId="0" borderId="78" xfId="0" applyNumberFormat="1" applyFont="1" applyBorder="1" applyProtection="1">
      <protection locked="0"/>
    </xf>
    <xf numFmtId="3" fontId="14" fillId="0" borderId="72" xfId="0" applyNumberFormat="1" applyFont="1" applyBorder="1" applyProtection="1">
      <protection locked="0"/>
    </xf>
    <xf numFmtId="3" fontId="14" fillId="0" borderId="28" xfId="0" applyNumberFormat="1" applyFont="1" applyBorder="1" applyProtection="1">
      <protection locked="0"/>
    </xf>
    <xf numFmtId="3" fontId="57" fillId="3" borderId="0" xfId="0" applyNumberFormat="1" applyFont="1" applyFill="1"/>
    <xf numFmtId="3" fontId="58" fillId="0" borderId="0" xfId="0" applyNumberFormat="1" applyFont="1"/>
    <xf numFmtId="3" fontId="14" fillId="0" borderId="34" xfId="0" applyNumberFormat="1" applyFont="1" applyBorder="1" applyProtection="1">
      <protection locked="0"/>
    </xf>
    <xf numFmtId="3" fontId="14" fillId="0" borderId="63" xfId="0" applyNumberFormat="1" applyFont="1" applyBorder="1" applyProtection="1">
      <protection locked="0"/>
    </xf>
    <xf numFmtId="3" fontId="12" fillId="3" borderId="0" xfId="0" applyNumberFormat="1" applyFont="1" applyFill="1" applyAlignment="1" applyProtection="1">
      <alignment horizontal="center"/>
      <protection locked="0"/>
    </xf>
    <xf numFmtId="3" fontId="57" fillId="3" borderId="0" xfId="0" applyNumberFormat="1" applyFont="1" applyFill="1" applyProtection="1">
      <protection locked="0"/>
    </xf>
    <xf numFmtId="3" fontId="14" fillId="0" borderId="70" xfId="0" applyNumberFormat="1" applyFont="1" applyBorder="1" applyAlignment="1" applyProtection="1">
      <alignment horizontal="center"/>
      <protection locked="0"/>
    </xf>
    <xf numFmtId="3" fontId="14" fillId="0" borderId="75" xfId="0" applyNumberFormat="1" applyFont="1" applyBorder="1" applyAlignment="1" applyProtection="1">
      <alignment horizontal="center"/>
      <protection locked="0"/>
    </xf>
    <xf numFmtId="4" fontId="14" fillId="0" borderId="30" xfId="0" applyNumberFormat="1" applyFont="1" applyBorder="1" applyAlignment="1" applyProtection="1">
      <alignment horizontal="center" vertical="center"/>
      <protection locked="0"/>
    </xf>
    <xf numFmtId="4" fontId="14" fillId="0" borderId="31" xfId="0" applyNumberFormat="1" applyFont="1" applyBorder="1" applyAlignment="1" applyProtection="1">
      <alignment horizontal="center" vertical="center"/>
      <protection locked="0"/>
    </xf>
    <xf numFmtId="4" fontId="14" fillId="0" borderId="17" xfId="0" applyNumberFormat="1" applyFont="1" applyBorder="1" applyAlignment="1" applyProtection="1">
      <alignment horizontal="center" vertical="center"/>
      <protection locked="0"/>
    </xf>
    <xf numFmtId="4" fontId="14" fillId="0" borderId="14" xfId="0" applyNumberFormat="1" applyFont="1" applyBorder="1" applyAlignment="1" applyProtection="1">
      <alignment horizontal="center" vertical="center"/>
      <protection locked="0"/>
    </xf>
    <xf numFmtId="4" fontId="14" fillId="0" borderId="19" xfId="0" applyNumberFormat="1" applyFont="1" applyBorder="1" applyAlignment="1" applyProtection="1">
      <alignment horizontal="center" vertical="center"/>
      <protection locked="0"/>
    </xf>
    <xf numFmtId="4" fontId="14" fillId="0" borderId="1" xfId="0" applyNumberFormat="1" applyFont="1" applyBorder="1" applyAlignment="1" applyProtection="1">
      <alignment horizontal="center" vertical="center"/>
      <protection locked="0"/>
    </xf>
    <xf numFmtId="4" fontId="37" fillId="13" borderId="78" xfId="0" applyNumberFormat="1" applyFont="1" applyFill="1" applyBorder="1" applyAlignment="1">
      <alignment vertical="center" wrapText="1"/>
    </xf>
    <xf numFmtId="4" fontId="37" fillId="13" borderId="60" xfId="0" applyNumberFormat="1" applyFont="1" applyFill="1" applyBorder="1" applyAlignment="1">
      <alignment vertical="center" wrapText="1"/>
    </xf>
    <xf numFmtId="4" fontId="37" fillId="13" borderId="75" xfId="0" applyNumberFormat="1" applyFont="1" applyFill="1" applyBorder="1" applyAlignment="1">
      <alignment vertical="center" wrapText="1"/>
    </xf>
    <xf numFmtId="4" fontId="37" fillId="13" borderId="59" xfId="0" applyNumberFormat="1" applyFont="1" applyFill="1" applyBorder="1" applyAlignment="1">
      <alignment vertical="center" wrapText="1"/>
    </xf>
    <xf numFmtId="4" fontId="37" fillId="13" borderId="70" xfId="0" applyNumberFormat="1" applyFont="1" applyFill="1" applyBorder="1" applyAlignment="1">
      <alignment vertical="center" wrapText="1"/>
    </xf>
    <xf numFmtId="4" fontId="37" fillId="13" borderId="61" xfId="0" applyNumberFormat="1" applyFont="1" applyFill="1" applyBorder="1" applyAlignment="1">
      <alignment vertical="center" wrapText="1"/>
    </xf>
    <xf numFmtId="4" fontId="37" fillId="13" borderId="38" xfId="0" applyNumberFormat="1" applyFont="1" applyFill="1" applyBorder="1" applyAlignment="1">
      <alignment vertical="center" wrapText="1"/>
    </xf>
    <xf numFmtId="4" fontId="37" fillId="13" borderId="64" xfId="0" applyNumberFormat="1" applyFont="1" applyFill="1" applyBorder="1" applyAlignment="1">
      <alignment vertical="center" wrapText="1"/>
    </xf>
    <xf numFmtId="4" fontId="14" fillId="7" borderId="19" xfId="0" applyNumberFormat="1" applyFont="1" applyFill="1" applyBorder="1" applyAlignment="1" applyProtection="1">
      <alignment horizontal="center" vertical="center"/>
      <protection locked="0"/>
    </xf>
    <xf numFmtId="4" fontId="14" fillId="7" borderId="1" xfId="0" applyNumberFormat="1" applyFont="1" applyFill="1" applyBorder="1" applyAlignment="1" applyProtection="1">
      <alignment horizontal="center" vertical="center"/>
      <protection locked="0"/>
    </xf>
    <xf numFmtId="4" fontId="14" fillId="7" borderId="19" xfId="0" applyNumberFormat="1" applyFont="1" applyFill="1" applyBorder="1" applyAlignment="1">
      <alignment horizontal="center" vertical="center"/>
    </xf>
    <xf numFmtId="4" fontId="14" fillId="7" borderId="1" xfId="0" applyNumberFormat="1" applyFont="1" applyFill="1" applyBorder="1" applyAlignment="1">
      <alignment horizontal="center" vertical="center"/>
    </xf>
    <xf numFmtId="4" fontId="14" fillId="7" borderId="21" xfId="0" applyNumberFormat="1" applyFont="1" applyFill="1" applyBorder="1" applyAlignment="1">
      <alignment horizontal="center" vertical="center"/>
    </xf>
    <xf numFmtId="4" fontId="14" fillId="7" borderId="22" xfId="0" applyNumberFormat="1" applyFont="1" applyFill="1" applyBorder="1" applyAlignment="1">
      <alignment horizontal="center" vertical="center"/>
    </xf>
    <xf numFmtId="4" fontId="14" fillId="7" borderId="43" xfId="0" applyNumberFormat="1" applyFont="1" applyFill="1" applyBorder="1" applyAlignment="1">
      <alignment horizontal="center" vertical="center"/>
    </xf>
    <xf numFmtId="4" fontId="14" fillId="7" borderId="13" xfId="0" applyNumberFormat="1" applyFont="1" applyFill="1" applyBorder="1" applyAlignment="1">
      <alignment horizontal="center" vertical="center"/>
    </xf>
    <xf numFmtId="4" fontId="16" fillId="11" borderId="47" xfId="0" applyNumberFormat="1" applyFont="1" applyFill="1" applyBorder="1" applyAlignment="1">
      <alignment horizontal="center" vertical="center"/>
    </xf>
    <xf numFmtId="4" fontId="16" fillId="11" borderId="52" xfId="0" applyNumberFormat="1" applyFont="1" applyFill="1" applyBorder="1" applyAlignment="1">
      <alignment horizontal="center" vertical="center"/>
    </xf>
    <xf numFmtId="4" fontId="16" fillId="11" borderId="53" xfId="0" applyNumberFormat="1" applyFont="1" applyFill="1" applyBorder="1" applyAlignment="1">
      <alignment horizontal="center" vertical="center"/>
    </xf>
    <xf numFmtId="3" fontId="40" fillId="0" borderId="0" xfId="3" quotePrefix="1" applyNumberFormat="1" applyFont="1" applyFill="1"/>
    <xf numFmtId="4" fontId="14" fillId="3" borderId="0" xfId="0" applyNumberFormat="1" applyFont="1" applyFill="1" applyAlignment="1" applyProtection="1">
      <alignment horizontal="center" vertical="center"/>
      <protection locked="0"/>
    </xf>
    <xf numFmtId="4" fontId="16" fillId="14" borderId="78" xfId="0" applyNumberFormat="1" applyFont="1" applyFill="1" applyBorder="1" applyAlignment="1">
      <alignment horizontal="center"/>
    </xf>
    <xf numFmtId="4" fontId="16" fillId="11" borderId="75" xfId="0" applyNumberFormat="1" applyFont="1" applyFill="1" applyBorder="1" applyAlignment="1">
      <alignment horizontal="center" vertical="center"/>
    </xf>
    <xf numFmtId="0" fontId="62" fillId="3" borderId="0" xfId="0" applyFont="1" applyFill="1"/>
    <xf numFmtId="4" fontId="57" fillId="4" borderId="0" xfId="0" applyNumberFormat="1" applyFont="1" applyFill="1"/>
    <xf numFmtId="0" fontId="12" fillId="15" borderId="69" xfId="0" applyFont="1" applyFill="1" applyBorder="1" applyAlignment="1">
      <alignment horizontal="center" vertical="center" wrapText="1"/>
    </xf>
    <xf numFmtId="3" fontId="12" fillId="11" borderId="1" xfId="0" applyNumberFormat="1" applyFont="1" applyFill="1" applyBorder="1" applyAlignment="1">
      <alignment horizontal="center"/>
    </xf>
    <xf numFmtId="3" fontId="12" fillId="8" borderId="1" xfId="0" applyNumberFormat="1" applyFont="1" applyFill="1" applyBorder="1" applyAlignment="1">
      <alignment horizontal="center"/>
    </xf>
    <xf numFmtId="0" fontId="2" fillId="3" borderId="0" xfId="5" applyFont="1" applyFill="1" applyAlignment="1">
      <alignment vertical="top"/>
    </xf>
    <xf numFmtId="0" fontId="11" fillId="16" borderId="33" xfId="0" applyFont="1" applyFill="1" applyBorder="1"/>
    <xf numFmtId="0" fontId="1" fillId="0" borderId="0" xfId="0" applyFont="1"/>
    <xf numFmtId="168" fontId="11" fillId="16" borderId="25" xfId="0" applyNumberFormat="1" applyFont="1" applyFill="1" applyBorder="1"/>
    <xf numFmtId="0" fontId="19" fillId="15" borderId="33" xfId="0" applyFont="1" applyFill="1" applyBorder="1" applyAlignment="1">
      <alignment horizontal="center" vertical="center"/>
    </xf>
    <xf numFmtId="0" fontId="19" fillId="15" borderId="25" xfId="0" applyFont="1" applyFill="1" applyBorder="1" applyAlignment="1">
      <alignment horizontal="center" vertical="center"/>
    </xf>
    <xf numFmtId="0" fontId="14" fillId="14" borderId="33" xfId="0" applyFont="1" applyFill="1" applyBorder="1" applyAlignment="1">
      <alignment horizontal="left" vertical="center" wrapText="1"/>
    </xf>
    <xf numFmtId="0" fontId="14" fillId="14" borderId="25" xfId="0" applyFont="1" applyFill="1" applyBorder="1" applyAlignment="1">
      <alignment horizontal="left" vertical="center" wrapText="1"/>
    </xf>
    <xf numFmtId="0" fontId="61" fillId="11" borderId="33" xfId="0" applyFont="1" applyFill="1" applyBorder="1" applyAlignment="1">
      <alignment horizontal="center" vertical="center" wrapText="1"/>
    </xf>
    <xf numFmtId="0" fontId="61" fillId="11" borderId="25" xfId="0" applyFont="1" applyFill="1" applyBorder="1" applyAlignment="1">
      <alignment horizontal="center" vertical="center" wrapText="1"/>
    </xf>
    <xf numFmtId="0" fontId="54" fillId="3" borderId="0" xfId="4" applyFont="1" applyFill="1" applyAlignment="1">
      <alignment horizontal="center" vertical="top"/>
    </xf>
    <xf numFmtId="3" fontId="43" fillId="16" borderId="33" xfId="0" applyNumberFormat="1" applyFont="1" applyFill="1" applyBorder="1" applyAlignment="1">
      <alignment horizontal="center"/>
    </xf>
    <xf numFmtId="3" fontId="43" fillId="16" borderId="25" xfId="0" applyNumberFormat="1" applyFont="1" applyFill="1" applyBorder="1" applyAlignment="1">
      <alignment horizontal="center"/>
    </xf>
    <xf numFmtId="3" fontId="12" fillId="8" borderId="33" xfId="0" applyNumberFormat="1" applyFont="1" applyFill="1" applyBorder="1" applyAlignment="1">
      <alignment horizontal="center" wrapText="1"/>
    </xf>
    <xf numFmtId="3" fontId="12" fillId="8" borderId="25" xfId="0" applyNumberFormat="1" applyFont="1" applyFill="1" applyBorder="1" applyAlignment="1">
      <alignment horizontal="center" wrapText="1"/>
    </xf>
    <xf numFmtId="3" fontId="14" fillId="3" borderId="2" xfId="0" applyNumberFormat="1" applyFont="1" applyFill="1" applyBorder="1" applyAlignment="1">
      <alignment horizontal="center"/>
    </xf>
    <xf numFmtId="3" fontId="14" fillId="3" borderId="3" xfId="0" applyNumberFormat="1" applyFont="1" applyFill="1" applyBorder="1" applyAlignment="1">
      <alignment horizontal="center"/>
    </xf>
    <xf numFmtId="3" fontId="14" fillId="3" borderId="4" xfId="0" applyNumberFormat="1" applyFont="1" applyFill="1" applyBorder="1" applyAlignment="1">
      <alignment horizontal="center"/>
    </xf>
    <xf numFmtId="3" fontId="12" fillId="14" borderId="76" xfId="0" applyNumberFormat="1" applyFont="1" applyFill="1" applyBorder="1" applyAlignment="1">
      <alignment vertical="center"/>
    </xf>
    <xf numFmtId="3" fontId="12" fillId="14" borderId="35" xfId="0" applyNumberFormat="1" applyFont="1" applyFill="1" applyBorder="1" applyAlignment="1">
      <alignment vertical="center"/>
    </xf>
    <xf numFmtId="3" fontId="12" fillId="14" borderId="67" xfId="0" applyNumberFormat="1" applyFont="1" applyFill="1" applyBorder="1" applyAlignment="1">
      <alignment vertical="center"/>
    </xf>
    <xf numFmtId="3" fontId="14" fillId="3" borderId="10" xfId="0" applyNumberFormat="1" applyFont="1" applyFill="1" applyBorder="1"/>
    <xf numFmtId="3" fontId="14" fillId="3" borderId="11" xfId="0" applyNumberFormat="1" applyFont="1" applyFill="1" applyBorder="1"/>
    <xf numFmtId="3" fontId="14" fillId="3" borderId="12" xfId="0" applyNumberFormat="1" applyFont="1" applyFill="1" applyBorder="1"/>
    <xf numFmtId="3" fontId="14" fillId="3" borderId="26" xfId="0" applyNumberFormat="1" applyFont="1" applyFill="1" applyBorder="1" applyAlignment="1">
      <alignment horizontal="left"/>
    </xf>
    <xf numFmtId="3" fontId="14" fillId="3" borderId="40" xfId="0" applyNumberFormat="1" applyFont="1" applyFill="1" applyBorder="1" applyAlignment="1">
      <alignment horizontal="left"/>
    </xf>
    <xf numFmtId="3" fontId="14" fillId="3" borderId="27" xfId="0" applyNumberFormat="1" applyFont="1" applyFill="1" applyBorder="1" applyAlignment="1">
      <alignment horizontal="left"/>
    </xf>
    <xf numFmtId="3" fontId="14" fillId="3" borderId="10" xfId="0" applyNumberFormat="1" applyFont="1" applyFill="1" applyBorder="1" applyAlignment="1">
      <alignment vertical="center" wrapText="1"/>
    </xf>
    <xf numFmtId="3" fontId="12" fillId="3" borderId="11" xfId="0" applyNumberFormat="1" applyFont="1" applyFill="1" applyBorder="1" applyAlignment="1">
      <alignment vertical="center" wrapText="1"/>
    </xf>
    <xf numFmtId="3" fontId="12" fillId="3" borderId="12" xfId="0" applyNumberFormat="1" applyFont="1" applyFill="1" applyBorder="1" applyAlignment="1">
      <alignment vertical="center" wrapText="1"/>
    </xf>
    <xf numFmtId="3" fontId="14" fillId="3" borderId="10" xfId="0" applyNumberFormat="1" applyFont="1" applyFill="1" applyBorder="1" applyAlignment="1">
      <alignment horizontal="left"/>
    </xf>
    <xf numFmtId="3" fontId="14" fillId="3" borderId="11" xfId="0" applyNumberFormat="1" applyFont="1" applyFill="1" applyBorder="1" applyAlignment="1">
      <alignment horizontal="left"/>
    </xf>
    <xf numFmtId="3" fontId="14" fillId="3" borderId="12" xfId="0" applyNumberFormat="1" applyFont="1" applyFill="1" applyBorder="1" applyAlignment="1">
      <alignment horizontal="left"/>
    </xf>
    <xf numFmtId="3" fontId="14" fillId="3" borderId="26" xfId="0" applyNumberFormat="1" applyFont="1" applyFill="1" applyBorder="1" applyAlignment="1">
      <alignment horizontal="left" vertical="center"/>
    </xf>
    <xf numFmtId="3" fontId="14" fillId="3" borderId="40" xfId="0" applyNumberFormat="1" applyFont="1" applyFill="1" applyBorder="1" applyAlignment="1">
      <alignment horizontal="left" vertical="center"/>
    </xf>
    <xf numFmtId="3" fontId="14" fillId="3" borderId="27" xfId="0" applyNumberFormat="1" applyFont="1" applyFill="1" applyBorder="1" applyAlignment="1">
      <alignment horizontal="left" vertical="center"/>
    </xf>
    <xf numFmtId="3" fontId="14" fillId="16" borderId="54" xfId="0" applyNumberFormat="1" applyFont="1" applyFill="1" applyBorder="1" applyAlignment="1">
      <alignment horizontal="center"/>
    </xf>
    <xf numFmtId="3" fontId="14" fillId="16" borderId="11" xfId="0" applyNumberFormat="1" applyFont="1" applyFill="1" applyBorder="1" applyAlignment="1">
      <alignment horizontal="center"/>
    </xf>
    <xf numFmtId="3" fontId="14" fillId="16" borderId="38" xfId="0" applyNumberFormat="1" applyFont="1" applyFill="1" applyBorder="1" applyAlignment="1">
      <alignment horizontal="center"/>
    </xf>
    <xf numFmtId="3" fontId="14" fillId="3" borderId="10" xfId="0" applyNumberFormat="1" applyFont="1" applyFill="1" applyBorder="1" applyAlignment="1">
      <alignment horizontal="center"/>
    </xf>
    <xf numFmtId="3" fontId="14" fillId="3" borderId="11" xfId="0" applyNumberFormat="1" applyFont="1" applyFill="1" applyBorder="1" applyAlignment="1">
      <alignment horizontal="center"/>
    </xf>
    <xf numFmtId="3" fontId="14" fillId="3" borderId="12" xfId="0" applyNumberFormat="1" applyFont="1" applyFill="1" applyBorder="1" applyAlignment="1">
      <alignment horizontal="center"/>
    </xf>
    <xf numFmtId="3" fontId="21" fillId="11" borderId="33" xfId="0" applyNumberFormat="1" applyFont="1" applyFill="1" applyBorder="1" applyAlignment="1">
      <alignment horizontal="center" wrapText="1"/>
    </xf>
    <xf numFmtId="3" fontId="21" fillId="11" borderId="24" xfId="0" applyNumberFormat="1" applyFont="1" applyFill="1" applyBorder="1" applyAlignment="1">
      <alignment horizontal="center" wrapText="1"/>
    </xf>
    <xf numFmtId="3" fontId="21" fillId="11" borderId="25" xfId="0" applyNumberFormat="1" applyFont="1" applyFill="1" applyBorder="1" applyAlignment="1">
      <alignment horizontal="center" wrapText="1"/>
    </xf>
    <xf numFmtId="3" fontId="27" fillId="16" borderId="33" xfId="0" applyNumberFormat="1" applyFont="1" applyFill="1" applyBorder="1" applyAlignment="1">
      <alignment horizontal="center" wrapText="1"/>
    </xf>
    <xf numFmtId="3" fontId="27" fillId="16" borderId="24" xfId="0" applyNumberFormat="1" applyFont="1" applyFill="1" applyBorder="1" applyAlignment="1">
      <alignment horizontal="center" wrapText="1"/>
    </xf>
    <xf numFmtId="3" fontId="27" fillId="16" borderId="25" xfId="0" applyNumberFormat="1" applyFont="1" applyFill="1" applyBorder="1" applyAlignment="1">
      <alignment horizontal="center" wrapText="1"/>
    </xf>
    <xf numFmtId="3" fontId="14" fillId="16" borderId="74" xfId="0" applyNumberFormat="1" applyFont="1" applyFill="1" applyBorder="1" applyAlignment="1">
      <alignment horizontal="center"/>
    </xf>
    <xf numFmtId="3" fontId="14" fillId="16" borderId="24" xfId="0" applyNumberFormat="1" applyFont="1" applyFill="1" applyBorder="1" applyAlignment="1">
      <alignment horizontal="center"/>
    </xf>
    <xf numFmtId="3" fontId="14" fillId="16" borderId="55" xfId="0" applyNumberFormat="1" applyFont="1" applyFill="1" applyBorder="1" applyAlignment="1">
      <alignment horizontal="center"/>
    </xf>
    <xf numFmtId="3" fontId="12" fillId="14" borderId="76" xfId="0" applyNumberFormat="1" applyFont="1" applyFill="1" applyBorder="1" applyAlignment="1">
      <alignment vertical="center" wrapText="1"/>
    </xf>
    <xf numFmtId="3" fontId="12" fillId="14" borderId="35" xfId="0" applyNumberFormat="1" applyFont="1" applyFill="1" applyBorder="1" applyAlignment="1">
      <alignment vertical="center" wrapText="1"/>
    </xf>
    <xf numFmtId="3" fontId="12" fillId="14" borderId="67" xfId="0" applyNumberFormat="1" applyFont="1" applyFill="1" applyBorder="1" applyAlignment="1">
      <alignment vertical="center" wrapText="1"/>
    </xf>
    <xf numFmtId="3" fontId="12" fillId="3" borderId="10"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14" borderId="10" xfId="0" applyNumberFormat="1" applyFont="1" applyFill="1" applyBorder="1" applyAlignment="1">
      <alignment horizontal="center"/>
    </xf>
    <xf numFmtId="3" fontId="12" fillId="14" borderId="11" xfId="0" applyNumberFormat="1" applyFont="1" applyFill="1" applyBorder="1" applyAlignment="1">
      <alignment horizontal="center"/>
    </xf>
    <xf numFmtId="3" fontId="12" fillId="14" borderId="38" xfId="0" applyNumberFormat="1" applyFont="1" applyFill="1" applyBorder="1" applyAlignment="1">
      <alignment horizontal="center"/>
    </xf>
    <xf numFmtId="3" fontId="12" fillId="14" borderId="12" xfId="0" applyNumberFormat="1" applyFont="1" applyFill="1" applyBorder="1" applyAlignment="1">
      <alignment horizontal="center"/>
    </xf>
    <xf numFmtId="3" fontId="19" fillId="15" borderId="45" xfId="0" applyNumberFormat="1" applyFont="1" applyFill="1" applyBorder="1" applyAlignment="1">
      <alignment horizontal="center"/>
    </xf>
    <xf numFmtId="3" fontId="19" fillId="15" borderId="39" xfId="0" applyNumberFormat="1" applyFont="1" applyFill="1" applyBorder="1" applyAlignment="1">
      <alignment horizontal="center"/>
    </xf>
    <xf numFmtId="3" fontId="19" fillId="15" borderId="66" xfId="0" applyNumberFormat="1" applyFont="1" applyFill="1" applyBorder="1" applyAlignment="1">
      <alignment horizontal="center"/>
    </xf>
    <xf numFmtId="3" fontId="12" fillId="14" borderId="15" xfId="0" applyNumberFormat="1" applyFont="1" applyFill="1" applyBorder="1" applyAlignment="1">
      <alignment horizontal="center"/>
    </xf>
    <xf numFmtId="3" fontId="12" fillId="14" borderId="16" xfId="0" applyNumberFormat="1" applyFont="1" applyFill="1" applyBorder="1" applyAlignment="1">
      <alignment horizontal="center"/>
    </xf>
    <xf numFmtId="3" fontId="12" fillId="14" borderId="29" xfId="0" applyNumberFormat="1" applyFont="1" applyFill="1" applyBorder="1" applyAlignment="1">
      <alignment horizontal="center"/>
    </xf>
    <xf numFmtId="3" fontId="14" fillId="0" borderId="17" xfId="0" applyNumberFormat="1" applyFont="1" applyBorder="1" applyAlignment="1">
      <alignment horizontal="center"/>
    </xf>
    <xf numFmtId="3" fontId="14" fillId="0" borderId="14" xfId="0" applyNumberFormat="1" applyFont="1" applyBorder="1" applyAlignment="1">
      <alignment horizontal="center"/>
    </xf>
    <xf numFmtId="3" fontId="14" fillId="0" borderId="19" xfId="0" applyNumberFormat="1" applyFont="1" applyBorder="1" applyAlignment="1">
      <alignment horizontal="center"/>
    </xf>
    <xf numFmtId="3" fontId="14" fillId="0" borderId="1" xfId="0" applyNumberFormat="1" applyFont="1" applyBorder="1" applyAlignment="1">
      <alignment horizontal="center"/>
    </xf>
    <xf numFmtId="3" fontId="14" fillId="0" borderId="21" xfId="0" applyNumberFormat="1" applyFont="1" applyBorder="1" applyAlignment="1">
      <alignment horizontal="center"/>
    </xf>
    <xf numFmtId="3" fontId="14" fillId="0" borderId="22" xfId="0" applyNumberFormat="1" applyFont="1" applyBorder="1" applyAlignment="1">
      <alignment horizontal="center"/>
    </xf>
    <xf numFmtId="3" fontId="14" fillId="0" borderId="5" xfId="0" applyNumberFormat="1" applyFont="1" applyBorder="1" applyAlignment="1">
      <alignment horizontal="center"/>
    </xf>
    <xf numFmtId="3" fontId="14" fillId="0" borderId="42" xfId="0" applyNumberFormat="1" applyFont="1" applyBorder="1" applyAlignment="1">
      <alignment horizontal="center"/>
    </xf>
    <xf numFmtId="3" fontId="14" fillId="0" borderId="2" xfId="0" applyNumberFormat="1" applyFont="1" applyBorder="1" applyAlignment="1">
      <alignment horizontal="center"/>
    </xf>
    <xf numFmtId="3" fontId="14" fillId="0" borderId="71" xfId="0" applyNumberFormat="1" applyFont="1" applyBorder="1" applyAlignment="1">
      <alignment horizontal="center"/>
    </xf>
    <xf numFmtId="3" fontId="14" fillId="0" borderId="26" xfId="0" applyNumberFormat="1" applyFont="1" applyBorder="1" applyAlignment="1">
      <alignment horizontal="center"/>
    </xf>
    <xf numFmtId="3" fontId="14" fillId="0" borderId="64" xfId="0" applyNumberFormat="1" applyFont="1" applyBorder="1" applyAlignment="1">
      <alignment horizontal="center"/>
    </xf>
    <xf numFmtId="3" fontId="19" fillId="11" borderId="33" xfId="0" applyNumberFormat="1" applyFont="1" applyFill="1" applyBorder="1" applyAlignment="1">
      <alignment horizontal="center"/>
    </xf>
    <xf numFmtId="3" fontId="19" fillId="11" borderId="24" xfId="0" applyNumberFormat="1" applyFont="1" applyFill="1" applyBorder="1" applyAlignment="1">
      <alignment horizontal="center"/>
    </xf>
    <xf numFmtId="3" fontId="19" fillId="11" borderId="25" xfId="0" applyNumberFormat="1" applyFont="1" applyFill="1" applyBorder="1" applyAlignment="1">
      <alignment horizontal="center"/>
    </xf>
    <xf numFmtId="3" fontId="12" fillId="11" borderId="33" xfId="0" applyNumberFormat="1" applyFont="1" applyFill="1" applyBorder="1" applyAlignment="1" applyProtection="1">
      <alignment horizontal="center" wrapText="1"/>
      <protection locked="0"/>
    </xf>
    <xf numFmtId="3" fontId="12" fillId="11" borderId="24" xfId="0" applyNumberFormat="1" applyFont="1" applyFill="1" applyBorder="1" applyAlignment="1" applyProtection="1">
      <alignment horizontal="center" wrapText="1"/>
      <protection locked="0"/>
    </xf>
    <xf numFmtId="3" fontId="12" fillId="11" borderId="25" xfId="0" applyNumberFormat="1" applyFont="1" applyFill="1" applyBorder="1" applyAlignment="1" applyProtection="1">
      <alignment horizontal="center" wrapText="1"/>
      <protection locked="0"/>
    </xf>
    <xf numFmtId="3" fontId="12" fillId="11" borderId="33" xfId="0" applyNumberFormat="1" applyFont="1" applyFill="1" applyBorder="1" applyAlignment="1">
      <alignment horizontal="center"/>
    </xf>
    <xf numFmtId="3" fontId="12" fillId="11" borderId="24" xfId="0" applyNumberFormat="1" applyFont="1" applyFill="1" applyBorder="1" applyAlignment="1">
      <alignment horizontal="center"/>
    </xf>
    <xf numFmtId="3" fontId="12" fillId="11" borderId="25" xfId="0" applyNumberFormat="1" applyFont="1" applyFill="1" applyBorder="1" applyAlignment="1">
      <alignment horizontal="center"/>
    </xf>
    <xf numFmtId="3" fontId="12" fillId="12" borderId="33" xfId="0" applyNumberFormat="1" applyFont="1" applyFill="1" applyBorder="1" applyAlignment="1" applyProtection="1">
      <alignment horizontal="center"/>
      <protection locked="0"/>
    </xf>
    <xf numFmtId="3" fontId="12" fillId="12" borderId="24" xfId="0" applyNumberFormat="1" applyFont="1" applyFill="1" applyBorder="1" applyAlignment="1" applyProtection="1">
      <alignment horizontal="center"/>
      <protection locked="0"/>
    </xf>
    <xf numFmtId="3" fontId="12" fillId="12" borderId="25" xfId="0" applyNumberFormat="1" applyFont="1" applyFill="1" applyBorder="1" applyAlignment="1" applyProtection="1">
      <alignment horizontal="center"/>
      <protection locked="0"/>
    </xf>
    <xf numFmtId="3" fontId="12" fillId="11" borderId="33" xfId="0" applyNumberFormat="1" applyFont="1" applyFill="1" applyBorder="1" applyAlignment="1" applyProtection="1">
      <alignment horizontal="center"/>
      <protection locked="0"/>
    </xf>
    <xf numFmtId="3" fontId="12" fillId="11" borderId="24" xfId="0" applyNumberFormat="1" applyFont="1" applyFill="1" applyBorder="1" applyAlignment="1" applyProtection="1">
      <alignment horizontal="center"/>
      <protection locked="0"/>
    </xf>
    <xf numFmtId="3" fontId="12" fillId="11" borderId="25" xfId="0" applyNumberFormat="1" applyFont="1" applyFill="1" applyBorder="1" applyAlignment="1" applyProtection="1">
      <alignment horizontal="center"/>
      <protection locked="0"/>
    </xf>
    <xf numFmtId="3" fontId="15" fillId="3" borderId="0" xfId="0" applyNumberFormat="1" applyFont="1" applyFill="1" applyAlignment="1">
      <alignment horizontal="left"/>
    </xf>
    <xf numFmtId="3" fontId="14" fillId="15" borderId="56" xfId="0" applyNumberFormat="1" applyFont="1" applyFill="1" applyBorder="1" applyAlignment="1" applyProtection="1">
      <alignment horizontal="center"/>
      <protection locked="0"/>
    </xf>
    <xf numFmtId="3" fontId="14" fillId="15" borderId="52" xfId="0" applyNumberFormat="1" applyFont="1" applyFill="1" applyBorder="1" applyAlignment="1" applyProtection="1">
      <alignment horizontal="center"/>
      <protection locked="0"/>
    </xf>
    <xf numFmtId="3" fontId="31" fillId="16" borderId="33" xfId="0" applyNumberFormat="1" applyFont="1" applyFill="1" applyBorder="1" applyAlignment="1">
      <alignment horizontal="center" vertical="center"/>
    </xf>
    <xf numFmtId="3" fontId="31" fillId="16" borderId="24" xfId="0" applyNumberFormat="1" applyFont="1" applyFill="1" applyBorder="1" applyAlignment="1">
      <alignment horizontal="center" vertical="center"/>
    </xf>
    <xf numFmtId="3" fontId="31" fillId="16" borderId="25" xfId="0" applyNumberFormat="1" applyFont="1" applyFill="1" applyBorder="1" applyAlignment="1">
      <alignment horizontal="center" vertical="center"/>
    </xf>
    <xf numFmtId="3" fontId="14" fillId="15" borderId="48" xfId="0" applyNumberFormat="1" applyFont="1" applyFill="1" applyBorder="1" applyAlignment="1">
      <alignment horizontal="center"/>
    </xf>
    <xf numFmtId="3" fontId="14" fillId="15" borderId="47" xfId="0" applyNumberFormat="1" applyFont="1" applyFill="1" applyBorder="1" applyAlignment="1">
      <alignment horizontal="center"/>
    </xf>
    <xf numFmtId="3" fontId="12" fillId="11" borderId="69" xfId="0" applyNumberFormat="1" applyFont="1" applyFill="1" applyBorder="1" applyAlignment="1" applyProtection="1">
      <alignment horizontal="center" vertical="center" wrapText="1"/>
      <protection locked="0"/>
    </xf>
    <xf numFmtId="3" fontId="12" fillId="11" borderId="46" xfId="0" applyNumberFormat="1" applyFont="1" applyFill="1" applyBorder="1" applyAlignment="1" applyProtection="1">
      <alignment horizontal="center" vertical="center" wrapText="1"/>
      <protection locked="0"/>
    </xf>
    <xf numFmtId="3" fontId="12" fillId="12" borderId="33" xfId="0" applyNumberFormat="1" applyFont="1" applyFill="1" applyBorder="1" applyAlignment="1">
      <alignment horizontal="center" wrapText="1"/>
    </xf>
    <xf numFmtId="3" fontId="12" fillId="12" borderId="24" xfId="0" applyNumberFormat="1" applyFont="1" applyFill="1" applyBorder="1" applyAlignment="1">
      <alignment horizontal="center" wrapText="1"/>
    </xf>
    <xf numFmtId="3" fontId="12" fillId="12" borderId="25" xfId="0" applyNumberFormat="1" applyFont="1" applyFill="1" applyBorder="1" applyAlignment="1">
      <alignment horizontal="center" wrapText="1"/>
    </xf>
    <xf numFmtId="3" fontId="19" fillId="13" borderId="33" xfId="0" applyNumberFormat="1" applyFont="1" applyFill="1" applyBorder="1" applyAlignment="1">
      <alignment horizontal="center"/>
    </xf>
    <xf numFmtId="3" fontId="19" fillId="13" borderId="24" xfId="0" applyNumberFormat="1" applyFont="1" applyFill="1" applyBorder="1" applyAlignment="1">
      <alignment horizontal="center"/>
    </xf>
    <xf numFmtId="3" fontId="19" fillId="13" borderId="25" xfId="0" applyNumberFormat="1" applyFont="1" applyFill="1" applyBorder="1" applyAlignment="1">
      <alignment horizontal="center"/>
    </xf>
    <xf numFmtId="3" fontId="12" fillId="12" borderId="33" xfId="0" applyNumberFormat="1" applyFont="1" applyFill="1" applyBorder="1" applyAlignment="1">
      <alignment horizontal="center"/>
    </xf>
    <xf numFmtId="3" fontId="12" fillId="12" borderId="24" xfId="0" applyNumberFormat="1" applyFont="1" applyFill="1" applyBorder="1" applyAlignment="1">
      <alignment horizontal="center"/>
    </xf>
    <xf numFmtId="3" fontId="12" fillId="12" borderId="25" xfId="0" applyNumberFormat="1" applyFont="1" applyFill="1" applyBorder="1" applyAlignment="1">
      <alignment horizontal="center"/>
    </xf>
    <xf numFmtId="3" fontId="14" fillId="15" borderId="41" xfId="0" applyNumberFormat="1" applyFont="1" applyFill="1" applyBorder="1" applyAlignment="1">
      <alignment horizontal="center"/>
    </xf>
    <xf numFmtId="3" fontId="14" fillId="15" borderId="31" xfId="0" applyNumberFormat="1" applyFont="1" applyFill="1" applyBorder="1" applyAlignment="1" applyProtection="1">
      <alignment horizontal="center"/>
      <protection locked="0"/>
    </xf>
    <xf numFmtId="3" fontId="14" fillId="15" borderId="13" xfId="0" applyNumberFormat="1" applyFont="1" applyFill="1" applyBorder="1" applyAlignment="1" applyProtection="1">
      <alignment horizontal="center"/>
      <protection locked="0"/>
    </xf>
    <xf numFmtId="3" fontId="16" fillId="12" borderId="45" xfId="0" applyNumberFormat="1" applyFont="1" applyFill="1" applyBorder="1" applyAlignment="1">
      <alignment horizontal="center" wrapText="1"/>
    </xf>
    <xf numFmtId="3" fontId="16" fillId="12" borderId="66" xfId="0" applyNumberFormat="1" applyFont="1" applyFill="1" applyBorder="1" applyAlignment="1">
      <alignment horizontal="center" wrapText="1"/>
    </xf>
    <xf numFmtId="3" fontId="16" fillId="12" borderId="46" xfId="0" applyNumberFormat="1" applyFont="1" applyFill="1" applyBorder="1" applyAlignment="1">
      <alignment horizontal="center" wrapText="1"/>
    </xf>
    <xf numFmtId="3" fontId="16" fillId="12" borderId="68" xfId="0" applyNumberFormat="1" applyFont="1" applyFill="1" applyBorder="1" applyAlignment="1">
      <alignment horizontal="center" wrapText="1"/>
    </xf>
    <xf numFmtId="3" fontId="12" fillId="12" borderId="15" xfId="0" applyNumberFormat="1" applyFont="1" applyFill="1" applyBorder="1" applyAlignment="1" applyProtection="1">
      <alignment horizontal="center"/>
      <protection locked="0"/>
    </xf>
    <xf numFmtId="3" fontId="12" fillId="12" borderId="16" xfId="0" applyNumberFormat="1" applyFont="1" applyFill="1" applyBorder="1" applyAlignment="1" applyProtection="1">
      <alignment horizontal="center"/>
      <protection locked="0"/>
    </xf>
    <xf numFmtId="3" fontId="12" fillId="12" borderId="29" xfId="0" applyNumberFormat="1" applyFont="1" applyFill="1" applyBorder="1" applyAlignment="1" applyProtection="1">
      <alignment horizontal="center"/>
      <protection locked="0"/>
    </xf>
    <xf numFmtId="3" fontId="12" fillId="14" borderId="33" xfId="0" applyNumberFormat="1" applyFont="1" applyFill="1" applyBorder="1" applyAlignment="1">
      <alignment horizontal="center"/>
    </xf>
    <xf numFmtId="3" fontId="12" fillId="14" borderId="24" xfId="0" applyNumberFormat="1" applyFont="1" applyFill="1" applyBorder="1" applyAlignment="1">
      <alignment horizontal="center"/>
    </xf>
    <xf numFmtId="3" fontId="12" fillId="14" borderId="25" xfId="0" applyNumberFormat="1" applyFont="1" applyFill="1" applyBorder="1" applyAlignment="1">
      <alignment horizontal="center"/>
    </xf>
    <xf numFmtId="3" fontId="12" fillId="12" borderId="33" xfId="0" applyNumberFormat="1" applyFont="1" applyFill="1" applyBorder="1" applyAlignment="1" applyProtection="1">
      <alignment horizontal="center" wrapText="1"/>
      <protection locked="0"/>
    </xf>
    <xf numFmtId="3" fontId="12" fillId="12" borderId="24" xfId="0" applyNumberFormat="1" applyFont="1" applyFill="1" applyBorder="1" applyAlignment="1" applyProtection="1">
      <alignment horizontal="center" wrapText="1"/>
      <protection locked="0"/>
    </xf>
    <xf numFmtId="3" fontId="12" fillId="12" borderId="25" xfId="0" applyNumberFormat="1" applyFont="1" applyFill="1" applyBorder="1" applyAlignment="1" applyProtection="1">
      <alignment horizontal="center" wrapText="1"/>
      <protection locked="0"/>
    </xf>
    <xf numFmtId="3" fontId="15" fillId="3" borderId="24" xfId="0" applyNumberFormat="1" applyFont="1" applyFill="1" applyBorder="1" applyAlignment="1">
      <alignment horizontal="center" wrapText="1"/>
    </xf>
    <xf numFmtId="3" fontId="19" fillId="15" borderId="33" xfId="0" applyNumberFormat="1" applyFont="1" applyFill="1" applyBorder="1" applyAlignment="1">
      <alignment horizontal="center"/>
    </xf>
    <xf numFmtId="3" fontId="19" fillId="15" borderId="24" xfId="0" applyNumberFormat="1" applyFont="1" applyFill="1" applyBorder="1" applyAlignment="1">
      <alignment horizontal="center"/>
    </xf>
    <xf numFmtId="3" fontId="19" fillId="15" borderId="25" xfId="0" applyNumberFormat="1" applyFont="1" applyFill="1" applyBorder="1" applyAlignment="1">
      <alignment horizontal="center"/>
    </xf>
    <xf numFmtId="3" fontId="19" fillId="15" borderId="33" xfId="0" applyNumberFormat="1" applyFont="1" applyFill="1" applyBorder="1" applyAlignment="1" applyProtection="1">
      <alignment horizontal="center"/>
      <protection locked="0"/>
    </xf>
    <xf numFmtId="3" fontId="19" fillId="15" borderId="24" xfId="0" applyNumberFormat="1" applyFont="1" applyFill="1" applyBorder="1" applyAlignment="1" applyProtection="1">
      <alignment horizontal="center"/>
      <protection locked="0"/>
    </xf>
    <xf numFmtId="3" fontId="19" fillId="15" borderId="25" xfId="0" applyNumberFormat="1" applyFont="1" applyFill="1" applyBorder="1" applyAlignment="1" applyProtection="1">
      <alignment horizontal="center"/>
      <protection locked="0"/>
    </xf>
    <xf numFmtId="3" fontId="14" fillId="3" borderId="0" xfId="0" applyNumberFormat="1" applyFont="1" applyFill="1" applyAlignment="1">
      <alignment horizontal="center"/>
    </xf>
    <xf numFmtId="0" fontId="38" fillId="15" borderId="7" xfId="0" applyFont="1" applyFill="1" applyBorder="1" applyAlignment="1">
      <alignment horizontal="center" vertical="center"/>
    </xf>
    <xf numFmtId="0" fontId="38" fillId="15" borderId="8" xfId="0" applyFont="1" applyFill="1" applyBorder="1" applyAlignment="1">
      <alignment horizontal="center" vertical="center"/>
    </xf>
    <xf numFmtId="0" fontId="38" fillId="15" borderId="9" xfId="0" applyFont="1" applyFill="1" applyBorder="1" applyAlignment="1">
      <alignment horizontal="center" vertical="center"/>
    </xf>
    <xf numFmtId="0" fontId="38" fillId="15" borderId="7" xfId="0" applyFont="1" applyFill="1" applyBorder="1" applyAlignment="1">
      <alignment horizontal="center" vertical="center" wrapText="1"/>
    </xf>
    <xf numFmtId="0" fontId="38" fillId="15" borderId="8" xfId="0" applyFont="1" applyFill="1" applyBorder="1" applyAlignment="1">
      <alignment horizontal="center" vertical="center" wrapText="1"/>
    </xf>
    <xf numFmtId="0" fontId="38" fillId="15" borderId="9" xfId="0" applyFont="1" applyFill="1" applyBorder="1" applyAlignment="1">
      <alignment horizontal="center" vertical="center" wrapText="1"/>
    </xf>
    <xf numFmtId="0" fontId="27" fillId="16" borderId="76" xfId="0" applyFont="1" applyFill="1" applyBorder="1" applyAlignment="1">
      <alignment horizontal="left" wrapText="1"/>
    </xf>
    <xf numFmtId="0" fontId="27" fillId="16" borderId="35" xfId="0" applyFont="1" applyFill="1" applyBorder="1" applyAlignment="1">
      <alignment horizontal="left" wrapText="1"/>
    </xf>
    <xf numFmtId="0" fontId="27" fillId="16" borderId="67" xfId="0" applyFont="1" applyFill="1" applyBorder="1" applyAlignment="1">
      <alignment horizontal="left" wrapText="1"/>
    </xf>
    <xf numFmtId="0" fontId="38" fillId="15" borderId="51" xfId="0" applyFont="1" applyFill="1" applyBorder="1" applyAlignment="1">
      <alignment horizontal="center" vertical="center" wrapText="1"/>
    </xf>
    <xf numFmtId="0" fontId="38" fillId="15" borderId="14" xfId="0" applyFont="1" applyFill="1" applyBorder="1" applyAlignment="1">
      <alignment horizontal="center" vertical="center" wrapText="1"/>
    </xf>
    <xf numFmtId="0" fontId="21" fillId="11" borderId="33" xfId="0" applyFont="1" applyFill="1" applyBorder="1" applyAlignment="1">
      <alignment horizontal="left" wrapText="1"/>
    </xf>
    <xf numFmtId="0" fontId="21" fillId="11" borderId="24" xfId="0" applyFont="1" applyFill="1" applyBorder="1" applyAlignment="1">
      <alignment horizontal="left" wrapText="1"/>
    </xf>
    <xf numFmtId="0" fontId="21" fillId="12" borderId="33" xfId="0" applyFont="1" applyFill="1" applyBorder="1" applyAlignment="1">
      <alignment horizontal="left"/>
    </xf>
    <xf numFmtId="0" fontId="21" fillId="12" borderId="24" xfId="0" applyFont="1" applyFill="1" applyBorder="1" applyAlignment="1">
      <alignment horizontal="left"/>
    </xf>
    <xf numFmtId="0" fontId="21" fillId="12" borderId="25" xfId="0" applyFont="1" applyFill="1" applyBorder="1" applyAlignment="1">
      <alignment horizontal="left"/>
    </xf>
    <xf numFmtId="3" fontId="12" fillId="15" borderId="10" xfId="0" applyNumberFormat="1" applyFont="1" applyFill="1" applyBorder="1" applyAlignment="1">
      <alignment horizontal="left"/>
    </xf>
    <xf numFmtId="3" fontId="12" fillId="15" borderId="11" xfId="0" applyNumberFormat="1" applyFont="1" applyFill="1" applyBorder="1" applyAlignment="1">
      <alignment horizontal="left"/>
    </xf>
    <xf numFmtId="3" fontId="12" fillId="15" borderId="12" xfId="0" applyNumberFormat="1" applyFont="1" applyFill="1" applyBorder="1" applyAlignment="1">
      <alignment horizontal="left"/>
    </xf>
    <xf numFmtId="3" fontId="12" fillId="9" borderId="10" xfId="0" applyNumberFormat="1" applyFont="1" applyFill="1" applyBorder="1" applyAlignment="1">
      <alignment horizontal="left"/>
    </xf>
    <xf numFmtId="3" fontId="12" fillId="9" borderId="11" xfId="0" applyNumberFormat="1" applyFont="1" applyFill="1" applyBorder="1" applyAlignment="1">
      <alignment horizontal="left"/>
    </xf>
    <xf numFmtId="3" fontId="12" fillId="9" borderId="12" xfId="0" applyNumberFormat="1" applyFont="1" applyFill="1" applyBorder="1" applyAlignment="1">
      <alignment horizontal="left"/>
    </xf>
    <xf numFmtId="3" fontId="14" fillId="13" borderId="1" xfId="0" applyNumberFormat="1" applyFont="1" applyFill="1" applyBorder="1" applyAlignment="1">
      <alignment horizontal="left"/>
    </xf>
    <xf numFmtId="3" fontId="14" fillId="3" borderId="1" xfId="0" applyNumberFormat="1" applyFont="1" applyFill="1" applyBorder="1" applyAlignment="1">
      <alignment horizontal="left"/>
    </xf>
    <xf numFmtId="3" fontId="12" fillId="8" borderId="10" xfId="0" applyNumberFormat="1" applyFont="1" applyFill="1" applyBorder="1" applyAlignment="1">
      <alignment horizontal="left"/>
    </xf>
    <xf numFmtId="3" fontId="12" fillId="8" borderId="11" xfId="0" applyNumberFormat="1" applyFont="1" applyFill="1" applyBorder="1" applyAlignment="1">
      <alignment horizontal="left"/>
    </xf>
    <xf numFmtId="3" fontId="12" fillId="11" borderId="10" xfId="0" applyNumberFormat="1" applyFont="1" applyFill="1" applyBorder="1" applyAlignment="1">
      <alignment horizontal="left"/>
    </xf>
    <xf numFmtId="3" fontId="12" fillId="11" borderId="11" xfId="0" applyNumberFormat="1" applyFont="1" applyFill="1" applyBorder="1" applyAlignment="1">
      <alignment horizontal="left"/>
    </xf>
    <xf numFmtId="3" fontId="14" fillId="14" borderId="1" xfId="0" applyNumberFormat="1" applyFont="1" applyFill="1" applyBorder="1" applyAlignment="1">
      <alignment horizontal="left"/>
    </xf>
    <xf numFmtId="3" fontId="14" fillId="0" borderId="33" xfId="0" applyNumberFormat="1" applyFont="1" applyBorder="1" applyAlignment="1" applyProtection="1">
      <alignment horizontal="left"/>
      <protection locked="0"/>
    </xf>
    <xf numFmtId="3" fontId="14" fillId="0" borderId="24" xfId="0" applyNumberFormat="1" applyFont="1" applyBorder="1" applyAlignment="1" applyProtection="1">
      <alignment horizontal="left"/>
      <protection locked="0"/>
    </xf>
    <xf numFmtId="3" fontId="14" fillId="0" borderId="55" xfId="0" applyNumberFormat="1" applyFont="1" applyBorder="1" applyAlignment="1" applyProtection="1">
      <alignment horizontal="left"/>
      <protection locked="0"/>
    </xf>
    <xf numFmtId="3" fontId="12" fillId="15" borderId="14" xfId="0" applyNumberFormat="1" applyFont="1" applyFill="1" applyBorder="1" applyAlignment="1">
      <alignment horizontal="left"/>
    </xf>
    <xf numFmtId="3" fontId="14" fillId="0" borderId="10" xfId="0" applyNumberFormat="1" applyFont="1" applyBorder="1" applyAlignment="1">
      <alignment horizontal="left"/>
    </xf>
    <xf numFmtId="3" fontId="14" fillId="0" borderId="11" xfId="0" applyNumberFormat="1" applyFont="1" applyBorder="1" applyAlignment="1">
      <alignment horizontal="left"/>
    </xf>
    <xf numFmtId="3" fontId="14" fillId="0" borderId="12" xfId="0" applyNumberFormat="1" applyFont="1" applyBorder="1" applyAlignment="1">
      <alignment horizontal="left"/>
    </xf>
    <xf numFmtId="3" fontId="12" fillId="15" borderId="33" xfId="0" applyNumberFormat="1" applyFont="1" applyFill="1" applyBorder="1" applyAlignment="1">
      <alignment horizontal="center"/>
    </xf>
    <xf numFmtId="3" fontId="12" fillId="15" borderId="24" xfId="0" applyNumberFormat="1" applyFont="1" applyFill="1" applyBorder="1" applyAlignment="1">
      <alignment horizontal="center"/>
    </xf>
    <xf numFmtId="3" fontId="12" fillId="15" borderId="25" xfId="0" applyNumberFormat="1" applyFont="1" applyFill="1" applyBorder="1" applyAlignment="1">
      <alignment horizontal="center"/>
    </xf>
    <xf numFmtId="3" fontId="12" fillId="12" borderId="33" xfId="0" applyNumberFormat="1" applyFont="1" applyFill="1" applyBorder="1" applyAlignment="1" applyProtection="1">
      <alignment horizontal="left"/>
      <protection locked="0"/>
    </xf>
    <xf numFmtId="3" fontId="12" fillId="12" borderId="24" xfId="0" applyNumberFormat="1" applyFont="1" applyFill="1" applyBorder="1" applyAlignment="1" applyProtection="1">
      <alignment horizontal="left"/>
      <protection locked="0"/>
    </xf>
    <xf numFmtId="3" fontId="12" fillId="12" borderId="25" xfId="0" applyNumberFormat="1" applyFont="1" applyFill="1" applyBorder="1" applyAlignment="1" applyProtection="1">
      <alignment horizontal="left"/>
      <protection locked="0"/>
    </xf>
    <xf numFmtId="3" fontId="12" fillId="12" borderId="33" xfId="0" applyNumberFormat="1" applyFont="1" applyFill="1" applyBorder="1" applyAlignment="1" applyProtection="1">
      <alignment horizontal="left" wrapText="1"/>
      <protection locked="0"/>
    </xf>
    <xf numFmtId="3" fontId="12" fillId="12" borderId="24" xfId="0" applyNumberFormat="1" applyFont="1" applyFill="1" applyBorder="1" applyAlignment="1" applyProtection="1">
      <alignment horizontal="left" wrapText="1"/>
      <protection locked="0"/>
    </xf>
    <xf numFmtId="3" fontId="14" fillId="0" borderId="17" xfId="0" applyNumberFormat="1" applyFont="1" applyBorder="1" applyAlignment="1" applyProtection="1">
      <alignment horizontal="left" wrapText="1"/>
      <protection locked="0"/>
    </xf>
    <xf numFmtId="3" fontId="14" fillId="0" borderId="14" xfId="0" applyNumberFormat="1" applyFont="1" applyBorder="1" applyAlignment="1" applyProtection="1">
      <alignment horizontal="left" wrapText="1"/>
      <protection locked="0"/>
    </xf>
    <xf numFmtId="3" fontId="14" fillId="0" borderId="7" xfId="0" applyNumberFormat="1" applyFont="1" applyBorder="1" applyAlignment="1" applyProtection="1">
      <alignment horizontal="left" wrapText="1"/>
      <protection locked="0"/>
    </xf>
    <xf numFmtId="3" fontId="14" fillId="0" borderId="19" xfId="0" applyNumberFormat="1" applyFont="1" applyBorder="1" applyAlignment="1" applyProtection="1">
      <alignment wrapText="1"/>
      <protection locked="0"/>
    </xf>
    <xf numFmtId="3" fontId="14" fillId="0" borderId="1" xfId="0" applyNumberFormat="1" applyFont="1" applyBorder="1" applyAlignment="1" applyProtection="1">
      <alignment wrapText="1"/>
      <protection locked="0"/>
    </xf>
    <xf numFmtId="3" fontId="14" fillId="0" borderId="10" xfId="0" applyNumberFormat="1" applyFont="1" applyBorder="1" applyAlignment="1" applyProtection="1">
      <alignment wrapText="1"/>
      <protection locked="0"/>
    </xf>
    <xf numFmtId="3" fontId="14" fillId="0" borderId="1" xfId="0" applyNumberFormat="1" applyFont="1" applyBorder="1" applyAlignment="1" applyProtection="1">
      <alignment horizontal="left" wrapText="1"/>
      <protection locked="0"/>
    </xf>
    <xf numFmtId="3" fontId="14" fillId="0" borderId="19" xfId="0" applyNumberFormat="1" applyFont="1" applyBorder="1" applyAlignment="1">
      <alignment horizontal="left"/>
    </xf>
    <xf numFmtId="3" fontId="14" fillId="0" borderId="1" xfId="0" applyNumberFormat="1" applyFont="1" applyBorder="1" applyAlignment="1">
      <alignment horizontal="left"/>
    </xf>
    <xf numFmtId="3" fontId="12" fillId="14" borderId="45" xfId="0" applyNumberFormat="1" applyFont="1" applyFill="1" applyBorder="1" applyAlignment="1">
      <alignment horizontal="center"/>
    </xf>
    <xf numFmtId="3" fontId="12" fillId="14" borderId="39" xfId="0" applyNumberFormat="1" applyFont="1" applyFill="1" applyBorder="1" applyAlignment="1">
      <alignment horizontal="center"/>
    </xf>
    <xf numFmtId="3" fontId="12" fillId="14" borderId="66" xfId="0" applyNumberFormat="1" applyFont="1" applyFill="1" applyBorder="1" applyAlignment="1">
      <alignment horizontal="center"/>
    </xf>
    <xf numFmtId="3" fontId="14" fillId="3" borderId="5" xfId="0" applyNumberFormat="1" applyFont="1" applyFill="1" applyBorder="1" applyAlignment="1">
      <alignment horizontal="left"/>
    </xf>
    <xf numFmtId="3" fontId="14" fillId="3" borderId="0" xfId="0" applyNumberFormat="1" applyFont="1" applyFill="1" applyAlignment="1">
      <alignment horizontal="left"/>
    </xf>
    <xf numFmtId="3" fontId="12" fillId="14" borderId="21" xfId="0" applyNumberFormat="1" applyFont="1" applyFill="1" applyBorder="1" applyAlignment="1">
      <alignment horizontal="left"/>
    </xf>
    <xf numFmtId="3" fontId="12" fillId="14" borderId="22" xfId="0" applyNumberFormat="1" applyFont="1" applyFill="1" applyBorder="1" applyAlignment="1">
      <alignment horizontal="left"/>
    </xf>
    <xf numFmtId="3" fontId="14" fillId="0" borderId="34" xfId="0" applyNumberFormat="1" applyFont="1" applyBorder="1" applyAlignment="1" applyProtection="1">
      <alignment horizontal="left"/>
      <protection locked="0"/>
    </xf>
    <xf numFmtId="3" fontId="14" fillId="0" borderId="35" xfId="0" applyNumberFormat="1" applyFont="1" applyBorder="1" applyAlignment="1" applyProtection="1">
      <alignment horizontal="left"/>
      <protection locked="0"/>
    </xf>
    <xf numFmtId="3" fontId="14" fillId="0" borderId="67" xfId="0" applyNumberFormat="1" applyFont="1" applyBorder="1" applyAlignment="1" applyProtection="1">
      <alignment horizontal="left"/>
      <protection locked="0"/>
    </xf>
    <xf numFmtId="3" fontId="14" fillId="0" borderId="54" xfId="0" applyNumberFormat="1" applyFont="1" applyBorder="1" applyAlignment="1" applyProtection="1">
      <alignment horizontal="left"/>
      <protection locked="0"/>
    </xf>
    <xf numFmtId="3" fontId="14" fillId="0" borderId="11" xfId="0" applyNumberFormat="1" applyFont="1" applyBorder="1" applyAlignment="1" applyProtection="1">
      <alignment horizontal="left"/>
      <protection locked="0"/>
    </xf>
    <xf numFmtId="3" fontId="14" fillId="0" borderId="12" xfId="0" applyNumberFormat="1" applyFont="1" applyBorder="1" applyAlignment="1" applyProtection="1">
      <alignment horizontal="left"/>
      <protection locked="0"/>
    </xf>
    <xf numFmtId="3" fontId="14" fillId="0" borderId="63" xfId="0" applyNumberFormat="1" applyFont="1" applyBorder="1" applyAlignment="1" applyProtection="1">
      <alignment horizontal="left"/>
      <protection locked="0"/>
    </xf>
    <xf numFmtId="3" fontId="14" fillId="0" borderId="40" xfId="0" applyNumberFormat="1" applyFont="1" applyBorder="1" applyAlignment="1" applyProtection="1">
      <alignment horizontal="left"/>
      <protection locked="0"/>
    </xf>
    <xf numFmtId="3" fontId="14" fillId="0" borderId="27" xfId="0" applyNumberFormat="1" applyFont="1" applyBorder="1" applyAlignment="1" applyProtection="1">
      <alignment horizontal="left"/>
      <protection locked="0"/>
    </xf>
    <xf numFmtId="3" fontId="14" fillId="0" borderId="30" xfId="0" applyNumberFormat="1" applyFont="1" applyBorder="1" applyAlignment="1">
      <alignment horizontal="left"/>
    </xf>
    <xf numFmtId="3" fontId="14" fillId="0" borderId="31" xfId="0" applyNumberFormat="1" applyFont="1" applyBorder="1" applyAlignment="1">
      <alignment horizontal="left"/>
    </xf>
    <xf numFmtId="3" fontId="12" fillId="14" borderId="33" xfId="0" applyNumberFormat="1" applyFont="1" applyFill="1" applyBorder="1" applyAlignment="1" applyProtection="1">
      <alignment horizontal="center"/>
      <protection locked="0"/>
    </xf>
    <xf numFmtId="3" fontId="12" fillId="14" borderId="24" xfId="0" applyNumberFormat="1" applyFont="1" applyFill="1" applyBorder="1" applyAlignment="1" applyProtection="1">
      <alignment horizontal="center"/>
      <protection locked="0"/>
    </xf>
    <xf numFmtId="3" fontId="12" fillId="14" borderId="25" xfId="0" applyNumberFormat="1" applyFont="1" applyFill="1" applyBorder="1" applyAlignment="1" applyProtection="1">
      <alignment horizontal="center"/>
      <protection locked="0"/>
    </xf>
    <xf numFmtId="3" fontId="14" fillId="3" borderId="33" xfId="0" applyNumberFormat="1" applyFont="1" applyFill="1" applyBorder="1" applyAlignment="1" applyProtection="1">
      <alignment horizontal="left"/>
      <protection locked="0"/>
    </xf>
    <xf numFmtId="3" fontId="14" fillId="3" borderId="24" xfId="0" applyNumberFormat="1" applyFont="1" applyFill="1" applyBorder="1" applyAlignment="1" applyProtection="1">
      <alignment horizontal="left"/>
      <protection locked="0"/>
    </xf>
    <xf numFmtId="3" fontId="14" fillId="3" borderId="55" xfId="0" applyNumberFormat="1" applyFont="1" applyFill="1" applyBorder="1" applyAlignment="1" applyProtection="1">
      <alignment horizontal="left"/>
      <protection locked="0"/>
    </xf>
    <xf numFmtId="4" fontId="19" fillId="14" borderId="33" xfId="0" applyNumberFormat="1" applyFont="1" applyFill="1" applyBorder="1" applyAlignment="1">
      <alignment horizontal="center"/>
    </xf>
    <xf numFmtId="4" fontId="19" fillId="14" borderId="25" xfId="0" applyNumberFormat="1" applyFont="1" applyFill="1" applyBorder="1" applyAlignment="1">
      <alignment horizontal="center"/>
    </xf>
    <xf numFmtId="4" fontId="12" fillId="13" borderId="37" xfId="0" applyNumberFormat="1" applyFont="1" applyFill="1" applyBorder="1" applyAlignment="1">
      <alignment horizontal="center" vertical="center" wrapText="1"/>
    </xf>
    <xf numFmtId="4" fontId="12" fillId="13" borderId="6" xfId="0" applyNumberFormat="1" applyFont="1" applyFill="1" applyBorder="1" applyAlignment="1">
      <alignment horizontal="center" vertical="center" wrapText="1"/>
    </xf>
    <xf numFmtId="4" fontId="12" fillId="13" borderId="46" xfId="0" applyNumberFormat="1" applyFont="1" applyFill="1" applyBorder="1" applyAlignment="1">
      <alignment horizontal="center" vertical="center" wrapText="1"/>
    </xf>
    <xf numFmtId="4" fontId="12" fillId="13" borderId="50" xfId="0" applyNumberFormat="1" applyFont="1" applyFill="1" applyBorder="1" applyAlignment="1">
      <alignment horizontal="center" vertical="center" wrapText="1"/>
    </xf>
    <xf numFmtId="4" fontId="16" fillId="11" borderId="46" xfId="0" applyNumberFormat="1" applyFont="1" applyFill="1" applyBorder="1" applyAlignment="1">
      <alignment horizontal="left" vertical="center"/>
    </xf>
    <xf numFmtId="4" fontId="16" fillId="11" borderId="49" xfId="0" applyNumberFormat="1" applyFont="1" applyFill="1" applyBorder="1" applyAlignment="1">
      <alignment horizontal="left" vertical="center"/>
    </xf>
    <xf numFmtId="4" fontId="12" fillId="13" borderId="30" xfId="0" applyNumberFormat="1" applyFont="1" applyFill="1" applyBorder="1" applyAlignment="1">
      <alignment horizontal="center" vertical="center"/>
    </xf>
    <xf numFmtId="4" fontId="12" fillId="13" borderId="31" xfId="0" applyNumberFormat="1" applyFont="1" applyFill="1" applyBorder="1" applyAlignment="1">
      <alignment horizontal="center" vertical="center"/>
    </xf>
    <xf numFmtId="4" fontId="12" fillId="13" borderId="19" xfId="0" applyNumberFormat="1" applyFont="1" applyFill="1" applyBorder="1" applyAlignment="1">
      <alignment horizontal="center" vertical="center"/>
    </xf>
    <xf numFmtId="4" fontId="12" fillId="13" borderId="1" xfId="0" applyNumberFormat="1" applyFont="1" applyFill="1" applyBorder="1" applyAlignment="1">
      <alignment horizontal="center" vertical="center"/>
    </xf>
    <xf numFmtId="4" fontId="12" fillId="13" borderId="21" xfId="0" applyNumberFormat="1" applyFont="1" applyFill="1" applyBorder="1" applyAlignment="1">
      <alignment horizontal="center" vertical="center"/>
    </xf>
    <xf numFmtId="4" fontId="12" fillId="13" borderId="22" xfId="0" applyNumberFormat="1" applyFont="1" applyFill="1" applyBorder="1" applyAlignment="1">
      <alignment horizontal="center" vertical="center"/>
    </xf>
    <xf numFmtId="4" fontId="16" fillId="14" borderId="33" xfId="0" applyNumberFormat="1" applyFont="1" applyFill="1" applyBorder="1" applyAlignment="1">
      <alignment horizontal="left"/>
    </xf>
    <xf numFmtId="4" fontId="16" fillId="14" borderId="24" xfId="0" applyNumberFormat="1" applyFont="1" applyFill="1" applyBorder="1" applyAlignment="1">
      <alignment horizontal="left"/>
    </xf>
    <xf numFmtId="4" fontId="12" fillId="13" borderId="45" xfId="0" applyNumberFormat="1" applyFont="1" applyFill="1" applyBorder="1" applyAlignment="1">
      <alignment horizontal="center" vertical="center" wrapText="1"/>
    </xf>
    <xf numFmtId="4" fontId="12" fillId="13" borderId="66" xfId="0" applyNumberFormat="1" applyFont="1" applyFill="1" applyBorder="1" applyAlignment="1">
      <alignment horizontal="center" vertical="center" wrapText="1"/>
    </xf>
    <xf numFmtId="4" fontId="12" fillId="13" borderId="42" xfId="0" applyNumberFormat="1" applyFont="1" applyFill="1" applyBorder="1" applyAlignment="1">
      <alignment horizontal="center" vertical="center" wrapText="1"/>
    </xf>
    <xf numFmtId="4" fontId="12" fillId="13" borderId="68" xfId="0" applyNumberFormat="1" applyFont="1" applyFill="1" applyBorder="1" applyAlignment="1">
      <alignment horizontal="center" vertical="center" wrapText="1"/>
    </xf>
    <xf numFmtId="4" fontId="19" fillId="14" borderId="33" xfId="0" applyNumberFormat="1" applyFont="1" applyFill="1" applyBorder="1" applyAlignment="1">
      <alignment horizontal="center" vertical="center" wrapText="1"/>
    </xf>
    <xf numFmtId="4" fontId="19" fillId="14" borderId="24" xfId="0" applyNumberFormat="1" applyFont="1" applyFill="1" applyBorder="1" applyAlignment="1">
      <alignment horizontal="center" vertical="center" wrapText="1"/>
    </xf>
    <xf numFmtId="4" fontId="19" fillId="14" borderId="25" xfId="0" applyNumberFormat="1" applyFont="1" applyFill="1" applyBorder="1" applyAlignment="1">
      <alignment horizontal="center" vertical="center" wrapText="1"/>
    </xf>
    <xf numFmtId="3" fontId="12" fillId="14" borderId="48" xfId="0" applyNumberFormat="1" applyFont="1" applyFill="1" applyBorder="1" applyAlignment="1">
      <alignment horizontal="center"/>
    </xf>
    <xf numFmtId="3" fontId="12" fillId="14" borderId="56" xfId="0" applyNumberFormat="1" applyFont="1" applyFill="1" applyBorder="1" applyAlignment="1">
      <alignment horizontal="center"/>
    </xf>
    <xf numFmtId="3" fontId="12" fillId="14" borderId="57" xfId="0" applyNumberFormat="1" applyFont="1" applyFill="1" applyBorder="1" applyAlignment="1">
      <alignment horizontal="center"/>
    </xf>
    <xf numFmtId="3" fontId="19" fillId="14" borderId="33" xfId="0" applyNumberFormat="1" applyFont="1" applyFill="1" applyBorder="1" applyAlignment="1">
      <alignment horizontal="center"/>
    </xf>
    <xf numFmtId="3" fontId="19" fillId="14" borderId="24" xfId="0" applyNumberFormat="1" applyFont="1" applyFill="1" applyBorder="1" applyAlignment="1">
      <alignment horizontal="center"/>
    </xf>
    <xf numFmtId="3" fontId="19" fillId="14" borderId="25" xfId="0" applyNumberFormat="1" applyFont="1" applyFill="1" applyBorder="1" applyAlignment="1">
      <alignment horizontal="center"/>
    </xf>
    <xf numFmtId="0" fontId="2" fillId="14" borderId="33" xfId="6" applyFill="1" applyBorder="1" applyAlignment="1">
      <alignment horizontal="center"/>
    </xf>
    <xf numFmtId="0" fontId="2" fillId="14" borderId="24" xfId="6" applyFill="1" applyBorder="1" applyAlignment="1">
      <alignment horizontal="center"/>
    </xf>
    <xf numFmtId="0" fontId="2" fillId="14" borderId="25" xfId="6" applyFill="1" applyBorder="1" applyAlignment="1">
      <alignment horizontal="center"/>
    </xf>
    <xf numFmtId="0" fontId="59" fillId="16" borderId="33" xfId="6" applyFont="1" applyFill="1" applyBorder="1" applyAlignment="1">
      <alignment horizontal="center"/>
    </xf>
    <xf numFmtId="0" fontId="59" fillId="16" borderId="24" xfId="6" applyFont="1" applyFill="1" applyBorder="1" applyAlignment="1">
      <alignment horizontal="center"/>
    </xf>
    <xf numFmtId="0" fontId="59" fillId="16" borderId="25" xfId="6" applyFont="1" applyFill="1" applyBorder="1" applyAlignment="1">
      <alignment horizontal="center"/>
    </xf>
    <xf numFmtId="0" fontId="20" fillId="14" borderId="0" xfId="6" applyFont="1" applyFill="1" applyAlignment="1">
      <alignment wrapText="1"/>
    </xf>
    <xf numFmtId="0" fontId="17" fillId="0" borderId="2" xfId="6" applyFont="1" applyBorder="1" applyAlignment="1" applyProtection="1">
      <alignment horizontal="left" vertical="top" wrapText="1"/>
      <protection locked="0"/>
    </xf>
    <xf numFmtId="0" fontId="17" fillId="0" borderId="3" xfId="6" applyFont="1" applyBorder="1" applyAlignment="1" applyProtection="1">
      <alignment horizontal="left" vertical="top" wrapText="1"/>
      <protection locked="0"/>
    </xf>
    <xf numFmtId="0" fontId="17" fillId="0" borderId="4" xfId="6" applyFont="1" applyBorder="1" applyAlignment="1" applyProtection="1">
      <alignment horizontal="left" vertical="top" wrapText="1"/>
      <protection locked="0"/>
    </xf>
    <xf numFmtId="0" fontId="17" fillId="0" borderId="5" xfId="6" applyFont="1" applyBorder="1" applyAlignment="1" applyProtection="1">
      <alignment horizontal="left" vertical="top" wrapText="1"/>
      <protection locked="0"/>
    </xf>
    <xf numFmtId="0" fontId="17" fillId="0" borderId="0" xfId="6" applyFont="1" applyAlignment="1" applyProtection="1">
      <alignment horizontal="left" vertical="top" wrapText="1"/>
      <protection locked="0"/>
    </xf>
    <xf numFmtId="0" fontId="17" fillId="0" borderId="6" xfId="6" applyFont="1" applyBorder="1" applyAlignment="1" applyProtection="1">
      <alignment horizontal="left" vertical="top" wrapText="1"/>
      <protection locked="0"/>
    </xf>
    <xf numFmtId="0" fontId="17" fillId="0" borderId="7" xfId="6" applyFont="1" applyBorder="1" applyAlignment="1" applyProtection="1">
      <alignment horizontal="left" vertical="top" wrapText="1"/>
      <protection locked="0"/>
    </xf>
    <xf numFmtId="0" fontId="17" fillId="0" borderId="8" xfId="6" applyFont="1" applyBorder="1" applyAlignment="1" applyProtection="1">
      <alignment horizontal="left" vertical="top" wrapText="1"/>
      <protection locked="0"/>
    </xf>
    <xf numFmtId="0" fontId="17" fillId="0" borderId="9" xfId="6" applyFont="1" applyBorder="1" applyAlignment="1" applyProtection="1">
      <alignment horizontal="left" vertical="top" wrapText="1"/>
      <protection locked="0"/>
    </xf>
  </cellXfs>
  <cellStyles count="7">
    <cellStyle name="Comma" xfId="1" builtinId="3"/>
    <cellStyle name="Heading 1 2" xfId="4" xr:uid="{3D219852-442D-499A-BA74-6B66AE6719EA}"/>
    <cellStyle name="Hyperlink" xfId="3" builtinId="8"/>
    <cellStyle name="Normal" xfId="0" builtinId="0"/>
    <cellStyle name="Normal 2" xfId="2" xr:uid="{33AC6C9E-A3D9-46C8-8568-AE3E2C93A9FB}"/>
    <cellStyle name="Normal 3" xfId="5" xr:uid="{3FFDE08E-05D1-43B5-80A3-9342CCC4EE09}"/>
    <cellStyle name="Normal 4" xfId="6" xr:uid="{0B9F76D6-DDEC-40E0-9305-4A720446DBA3}"/>
  </cellStyles>
  <dxfs count="0"/>
  <tableStyles count="0" defaultTableStyle="TableStyleMedium2" defaultPivotStyle="PivotStyleLight16"/>
  <colors>
    <mruColors>
      <color rgb="FFFFECAF"/>
      <color rgb="FFFFCDCD"/>
      <color rgb="FFFFD966"/>
      <color rgb="FFD3DFEE"/>
      <color rgb="FFAEC5E0"/>
      <color rgb="FF2E75B6"/>
      <color rgb="FF000000"/>
      <color rgb="FFAFABAB"/>
      <color rgb="FFFF8989"/>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2</xdr:col>
      <xdr:colOff>0</xdr:colOff>
      <xdr:row>1</xdr:row>
      <xdr:rowOff>0</xdr:rowOff>
    </xdr:to>
    <xdr:pic>
      <xdr:nvPicPr>
        <xdr:cNvPr id="2" name="Picture 1">
          <a:extLst>
            <a:ext uri="{FF2B5EF4-FFF2-40B4-BE49-F238E27FC236}">
              <a16:creationId xmlns:a16="http://schemas.microsoft.com/office/drawing/2014/main" id="{C19EA0F8-250C-42CD-A21A-426D8D6DED43}"/>
            </a:ext>
          </a:extLst>
        </xdr:cNvPr>
        <xdr:cNvPicPr>
          <a:picLocks noChangeAspect="1"/>
        </xdr:cNvPicPr>
      </xdr:nvPicPr>
      <xdr:blipFill rotWithShape="1">
        <a:blip xmlns:r="http://schemas.openxmlformats.org/officeDocument/2006/relationships" r:embed="rId1">
          <a:duotone>
            <a:srgbClr val="4472C4">
              <a:shade val="45000"/>
              <a:satMod val="135000"/>
            </a:srgbClr>
            <a:prstClr val="white"/>
          </a:duotone>
          <a:extLst>
            <a:ext uri="{28A0092B-C50C-407E-A947-70E740481C1C}">
              <a14:useLocalDpi xmlns:a14="http://schemas.microsoft.com/office/drawing/2010/main" val="0"/>
            </a:ext>
          </a:extLst>
        </a:blip>
        <a:srcRect l="10050" t="3409" r="60536" b="89848"/>
        <a:stretch/>
      </xdr:blipFill>
      <xdr:spPr bwMode="auto">
        <a:xfrm>
          <a:off x="0" y="57150"/>
          <a:ext cx="2543175" cy="97155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238125</xdr:colOff>
      <xdr:row>0</xdr:row>
      <xdr:rowOff>66675</xdr:rowOff>
    </xdr:from>
    <xdr:ext cx="2257425" cy="903452"/>
    <xdr:sp macro="" textlink="">
      <xdr:nvSpPr>
        <xdr:cNvPr id="3" name="TextBox 2">
          <a:extLst>
            <a:ext uri="{FF2B5EF4-FFF2-40B4-BE49-F238E27FC236}">
              <a16:creationId xmlns:a16="http://schemas.microsoft.com/office/drawing/2014/main" id="{C6379C60-5545-4BF2-B349-934305EAB4FA}"/>
            </a:ext>
          </a:extLst>
        </xdr:cNvPr>
        <xdr:cNvSpPr txBox="1"/>
      </xdr:nvSpPr>
      <xdr:spPr>
        <a:xfrm>
          <a:off x="4924425" y="66675"/>
          <a:ext cx="225742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CA" sz="1100" b="1">
              <a:solidFill>
                <a:schemeClr val="tx1"/>
              </a:solidFill>
              <a:latin typeface="Arial" panose="020B0604020202020204" pitchFamily="34" charset="0"/>
              <a:cs typeface="Arial" panose="020B0604020202020204" pitchFamily="34" charset="0"/>
            </a:rPr>
            <a:t>Barrington Place, Suite 2085</a:t>
          </a:r>
        </a:p>
        <a:p>
          <a:pPr algn="r"/>
          <a:r>
            <a:rPr lang="en-CA" sz="1100" b="1">
              <a:solidFill>
                <a:schemeClr val="tx1"/>
              </a:solidFill>
              <a:latin typeface="Arial" panose="020B0604020202020204" pitchFamily="34" charset="0"/>
              <a:cs typeface="Arial" panose="020B0604020202020204" pitchFamily="34" charset="0"/>
            </a:rPr>
            <a:t>1903 Barrington Street, </a:t>
          </a:r>
        </a:p>
        <a:p>
          <a:pPr algn="r"/>
          <a:r>
            <a:rPr lang="en-CA" sz="1100" b="1">
              <a:solidFill>
                <a:schemeClr val="tx1"/>
              </a:solidFill>
              <a:latin typeface="Arial" panose="020B0604020202020204" pitchFamily="34" charset="0"/>
              <a:cs typeface="Arial" panose="020B0604020202020204" pitchFamily="34" charset="0"/>
            </a:rPr>
            <a:t>PO Box 442</a:t>
          </a:r>
        </a:p>
        <a:p>
          <a:pPr algn="r"/>
          <a:r>
            <a:rPr lang="en-CA" sz="1100" b="1">
              <a:solidFill>
                <a:schemeClr val="tx1"/>
              </a:solidFill>
              <a:latin typeface="Arial" panose="020B0604020202020204" pitchFamily="34" charset="0"/>
              <a:cs typeface="Arial" panose="020B0604020202020204" pitchFamily="34" charset="0"/>
            </a:rPr>
            <a:t>Halifax, Nova Scotia</a:t>
          </a:r>
        </a:p>
        <a:p>
          <a:pPr algn="r"/>
          <a:r>
            <a:rPr lang="en-CA" sz="1100" b="1">
              <a:solidFill>
                <a:schemeClr val="tx1"/>
              </a:solidFill>
              <a:latin typeface="Arial" panose="020B0604020202020204" pitchFamily="34" charset="0"/>
              <a:cs typeface="Arial" panose="020B0604020202020204" pitchFamily="34" charset="0"/>
            </a:rPr>
            <a:t>Canada B3J 2P8</a:t>
          </a: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EC5E0"/>
    <pageSetUpPr fitToPage="1"/>
  </sheetPr>
  <dimension ref="A1:B9"/>
  <sheetViews>
    <sheetView showGridLines="0" tabSelected="1" zoomScale="85" zoomScaleNormal="85" workbookViewId="0">
      <selection activeCell="B13" sqref="B13"/>
    </sheetView>
  </sheetViews>
  <sheetFormatPr defaultColWidth="8.7109375" defaultRowHeight="15" x14ac:dyDescent="0.25"/>
  <cols>
    <col min="1" max="1" width="35.42578125" style="3" customWidth="1"/>
    <col min="2" max="2" width="139.28515625" style="1" customWidth="1"/>
    <col min="3" max="16384" width="8.7109375" style="1"/>
  </cols>
  <sheetData>
    <row r="1" spans="1:2" ht="21" thickBot="1" x14ac:dyDescent="0.25">
      <c r="A1" s="557" t="s">
        <v>88</v>
      </c>
      <c r="B1" s="558"/>
    </row>
    <row r="2" spans="1:2" ht="24" thickBot="1" x14ac:dyDescent="0.25">
      <c r="A2" s="561" t="s">
        <v>442</v>
      </c>
      <c r="B2" s="562"/>
    </row>
    <row r="3" spans="1:2" ht="102" customHeight="1" thickBot="1" x14ac:dyDescent="0.25">
      <c r="A3" s="559" t="s">
        <v>478</v>
      </c>
      <c r="B3" s="560"/>
    </row>
    <row r="4" spans="1:2" ht="51" customHeight="1" x14ac:dyDescent="0.2">
      <c r="A4" s="550" t="s">
        <v>437</v>
      </c>
      <c r="B4" s="4" t="s">
        <v>83</v>
      </c>
    </row>
    <row r="5" spans="1:2" s="2" customFormat="1" ht="34.5" customHeight="1" x14ac:dyDescent="0.2">
      <c r="A5" s="405" t="s">
        <v>438</v>
      </c>
      <c r="B5" s="4" t="s">
        <v>451</v>
      </c>
    </row>
    <row r="6" spans="1:2" ht="244.5" customHeight="1" x14ac:dyDescent="0.2">
      <c r="A6" s="405" t="s">
        <v>440</v>
      </c>
      <c r="B6" s="4" t="s">
        <v>479</v>
      </c>
    </row>
    <row r="7" spans="1:2" ht="84.75" customHeight="1" x14ac:dyDescent="0.2">
      <c r="A7" s="405" t="s">
        <v>447</v>
      </c>
      <c r="B7" s="4" t="s">
        <v>452</v>
      </c>
    </row>
    <row r="8" spans="1:2" ht="42" customHeight="1" thickBot="1" x14ac:dyDescent="0.25">
      <c r="A8" s="405" t="s">
        <v>448</v>
      </c>
      <c r="B8" s="5" t="s">
        <v>450</v>
      </c>
    </row>
    <row r="9" spans="1:2" s="555" customFormat="1" ht="15.6" customHeight="1" thickBot="1" x14ac:dyDescent="0.25">
      <c r="A9" s="554" t="s">
        <v>480</v>
      </c>
      <c r="B9" s="556">
        <v>45301</v>
      </c>
    </row>
  </sheetData>
  <sheetProtection selectLockedCells="1"/>
  <mergeCells count="3">
    <mergeCell ref="A1:B1"/>
    <mergeCell ref="A3:B3"/>
    <mergeCell ref="A2:B2"/>
  </mergeCells>
  <printOptions horizontalCentered="1"/>
  <pageMargins left="0" right="0" top="0.39370078740157483" bottom="0.74803149606299213" header="0.31496062992125984" footer="0.31496062992125984"/>
  <pageSetup scale="61" fitToHeight="100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E168C-16C7-4EF8-B249-2759CA5FF237}">
  <sheetPr>
    <tabColor rgb="FFFFCDCD"/>
    <pageSetUpPr fitToPage="1"/>
  </sheetPr>
  <dimension ref="A1:CF164"/>
  <sheetViews>
    <sheetView showGridLines="0" zoomScale="85" zoomScaleNormal="85" workbookViewId="0">
      <selection sqref="A1:R1"/>
    </sheetView>
  </sheetViews>
  <sheetFormatPr defaultColWidth="9.140625" defaultRowHeight="15" x14ac:dyDescent="0.2"/>
  <cols>
    <col min="1" max="1" width="30.7109375" style="13" customWidth="1"/>
    <col min="2" max="3" width="15.7109375" style="13" customWidth="1"/>
    <col min="4" max="4" width="13.42578125" style="13" customWidth="1"/>
    <col min="5" max="6" width="10.7109375" style="13" customWidth="1"/>
    <col min="7" max="7" width="12.5703125" style="13" customWidth="1"/>
    <col min="8" max="16" width="10.7109375" style="13" customWidth="1"/>
    <col min="17" max="17" width="15.42578125" style="13" customWidth="1"/>
    <col min="18" max="18" width="10.140625" style="13" customWidth="1"/>
    <col min="19" max="19" width="27.42578125" style="13" bestFit="1" customWidth="1"/>
    <col min="20" max="20" width="17.140625" style="13" customWidth="1"/>
    <col min="21" max="21" width="25.7109375" style="13" customWidth="1"/>
    <col min="22" max="22" width="17.7109375" style="13" customWidth="1"/>
    <col min="23" max="23" width="24.85546875" style="13" customWidth="1"/>
    <col min="24" max="24" width="16.7109375" style="13" customWidth="1"/>
    <col min="25" max="16384" width="9.140625" style="13"/>
  </cols>
  <sheetData>
    <row r="1" spans="1:21" ht="21" thickBot="1" x14ac:dyDescent="0.35">
      <c r="A1" s="632" t="s">
        <v>459</v>
      </c>
      <c r="B1" s="633"/>
      <c r="C1" s="633"/>
      <c r="D1" s="633"/>
      <c r="E1" s="633"/>
      <c r="F1" s="633"/>
      <c r="G1" s="633"/>
      <c r="H1" s="633"/>
      <c r="I1" s="633"/>
      <c r="J1" s="633"/>
      <c r="K1" s="633"/>
      <c r="L1" s="633"/>
      <c r="M1" s="633"/>
      <c r="N1" s="633"/>
      <c r="O1" s="633"/>
      <c r="P1" s="633"/>
      <c r="Q1" s="633"/>
      <c r="R1" s="634"/>
      <c r="S1" s="362" t="s">
        <v>320</v>
      </c>
    </row>
    <row r="2" spans="1:21" ht="15.75" x14ac:dyDescent="0.25">
      <c r="A2" s="511"/>
      <c r="S2" s="362" t="s">
        <v>378</v>
      </c>
    </row>
    <row r="3" spans="1:21" ht="16.5" thickBot="1" x14ac:dyDescent="0.3">
      <c r="A3" s="511"/>
    </row>
    <row r="4" spans="1:21" ht="20.100000000000001" customHeight="1" thickBot="1" x14ac:dyDescent="0.35">
      <c r="A4" s="683" t="s">
        <v>469</v>
      </c>
      <c r="B4" s="684"/>
      <c r="C4" s="684"/>
      <c r="D4" s="685"/>
      <c r="F4" s="686" t="s">
        <v>102</v>
      </c>
      <c r="G4" s="687"/>
      <c r="H4" s="687"/>
      <c r="I4" s="687"/>
      <c r="J4" s="687"/>
      <c r="K4" s="687"/>
      <c r="L4" s="687"/>
      <c r="M4" s="687"/>
      <c r="N4" s="688"/>
    </row>
    <row r="5" spans="1:21" ht="30.75" x14ac:dyDescent="0.25">
      <c r="A5" s="173" t="s">
        <v>142</v>
      </c>
      <c r="B5" s="174"/>
      <c r="C5" s="175"/>
      <c r="D5" s="176"/>
      <c r="F5" s="177" t="s">
        <v>259</v>
      </c>
      <c r="G5" s="178"/>
      <c r="H5" s="178"/>
      <c r="I5" s="178"/>
      <c r="J5" s="178"/>
      <c r="K5" s="179"/>
      <c r="L5" s="179"/>
      <c r="M5" s="180"/>
      <c r="N5" s="412"/>
    </row>
    <row r="6" spans="1:21" ht="30.75" x14ac:dyDescent="0.25">
      <c r="A6" s="181" t="s">
        <v>131</v>
      </c>
      <c r="B6" s="91"/>
      <c r="C6" s="89"/>
      <c r="D6" s="92"/>
      <c r="E6" s="88" t="s">
        <v>1</v>
      </c>
      <c r="F6" s="182" t="s">
        <v>446</v>
      </c>
      <c r="G6" s="183"/>
      <c r="H6" s="183"/>
      <c r="I6" s="183"/>
      <c r="J6" s="183"/>
      <c r="K6" s="184"/>
      <c r="L6" s="184"/>
      <c r="M6" s="185"/>
      <c r="N6" s="413"/>
    </row>
    <row r="7" spans="1:21" ht="30" x14ac:dyDescent="0.2">
      <c r="A7" s="181" t="s">
        <v>262</v>
      </c>
      <c r="B7" s="91"/>
      <c r="C7" s="89"/>
      <c r="D7" s="92"/>
      <c r="F7" s="186" t="s">
        <v>260</v>
      </c>
      <c r="G7" s="187"/>
      <c r="H7" s="187"/>
      <c r="I7" s="187"/>
      <c r="J7" s="187"/>
      <c r="K7" s="184"/>
      <c r="L7" s="184"/>
      <c r="M7" s="185"/>
      <c r="N7" s="413"/>
    </row>
    <row r="8" spans="1:21" ht="30.75" thickBot="1" x14ac:dyDescent="0.25">
      <c r="A8" s="181" t="s">
        <v>263</v>
      </c>
      <c r="B8" s="91"/>
      <c r="C8" s="89"/>
      <c r="D8" s="92"/>
      <c r="F8" s="188" t="s">
        <v>261</v>
      </c>
      <c r="G8" s="189"/>
      <c r="H8" s="189"/>
      <c r="I8" s="189"/>
      <c r="J8" s="189"/>
      <c r="K8" s="190"/>
      <c r="L8" s="190"/>
      <c r="M8" s="191"/>
      <c r="N8" s="414"/>
      <c r="O8" s="13" t="s">
        <v>299</v>
      </c>
    </row>
    <row r="9" spans="1:21" ht="35.25" x14ac:dyDescent="0.25">
      <c r="A9" s="181" t="s">
        <v>382</v>
      </c>
      <c r="B9" s="406"/>
      <c r="C9" s="407"/>
      <c r="D9" s="408"/>
      <c r="E9" s="136"/>
      <c r="F9" s="120"/>
    </row>
    <row r="10" spans="1:21" ht="35.25" thickBot="1" x14ac:dyDescent="0.25">
      <c r="A10" s="193" t="s">
        <v>383</v>
      </c>
      <c r="B10" s="409"/>
      <c r="C10" s="410"/>
      <c r="D10" s="411"/>
    </row>
    <row r="11" spans="1:21" ht="34.5" x14ac:dyDescent="0.2">
      <c r="A11" s="194" t="s">
        <v>413</v>
      </c>
      <c r="B11" s="28">
        <f>SUM(B9:D9)</f>
        <v>0</v>
      </c>
      <c r="C11" s="195"/>
      <c r="D11" s="196"/>
      <c r="O11" s="81"/>
    </row>
    <row r="12" spans="1:21" ht="34.5" x14ac:dyDescent="0.2">
      <c r="A12" s="197" t="s">
        <v>384</v>
      </c>
      <c r="B12" s="29">
        <f>SUM(B10:D10)</f>
        <v>0</v>
      </c>
      <c r="C12" s="195"/>
      <c r="D12" s="196"/>
      <c r="O12" s="81"/>
    </row>
    <row r="13" spans="1:21" ht="34.5" x14ac:dyDescent="0.2">
      <c r="A13" s="198" t="s">
        <v>385</v>
      </c>
      <c r="B13" s="27"/>
      <c r="C13" s="195"/>
      <c r="D13" s="199"/>
      <c r="O13" s="81"/>
    </row>
    <row r="14" spans="1:21" ht="30.75" thickBot="1" x14ac:dyDescent="0.25">
      <c r="A14" s="200" t="s">
        <v>264</v>
      </c>
      <c r="B14" s="30">
        <f>B12-B13</f>
        <v>0</v>
      </c>
      <c r="C14" s="201"/>
      <c r="D14" s="202"/>
      <c r="O14" s="81"/>
    </row>
    <row r="15" spans="1:21" x14ac:dyDescent="0.2">
      <c r="A15" s="203"/>
      <c r="O15" s="81"/>
    </row>
    <row r="16" spans="1:21" ht="16.5" thickBot="1" x14ac:dyDescent="0.25">
      <c r="A16" s="689"/>
      <c r="B16" s="689"/>
      <c r="O16" s="81"/>
      <c r="U16" s="204"/>
    </row>
    <row r="17" spans="1:22" ht="18.75" thickBot="1" x14ac:dyDescent="0.25">
      <c r="A17" s="650" t="s">
        <v>468</v>
      </c>
      <c r="B17" s="651"/>
      <c r="C17" s="651"/>
      <c r="D17" s="651"/>
      <c r="E17" s="651"/>
      <c r="F17" s="651"/>
      <c r="G17" s="651"/>
      <c r="H17" s="651"/>
      <c r="I17" s="651"/>
      <c r="J17" s="651"/>
      <c r="K17" s="651"/>
      <c r="L17" s="651"/>
      <c r="M17" s="651"/>
      <c r="N17" s="651"/>
      <c r="O17" s="651"/>
      <c r="P17" s="652"/>
      <c r="T17" s="203"/>
      <c r="U17" s="205"/>
      <c r="V17" s="205"/>
    </row>
    <row r="18" spans="1:22" ht="90.75" thickBot="1" x14ac:dyDescent="0.25">
      <c r="A18" s="206" t="s">
        <v>265</v>
      </c>
      <c r="B18" s="207" t="s">
        <v>395</v>
      </c>
      <c r="C18" s="208" t="s">
        <v>266</v>
      </c>
      <c r="D18" s="209" t="s">
        <v>112</v>
      </c>
      <c r="E18" s="210" t="s">
        <v>113</v>
      </c>
      <c r="F18" s="210" t="s">
        <v>114</v>
      </c>
      <c r="G18" s="210" t="s">
        <v>115</v>
      </c>
      <c r="H18" s="210" t="s">
        <v>7</v>
      </c>
      <c r="I18" s="210" t="s">
        <v>8</v>
      </c>
      <c r="J18" s="210" t="s">
        <v>9</v>
      </c>
      <c r="K18" s="210" t="s">
        <v>116</v>
      </c>
      <c r="L18" s="210" t="s">
        <v>10</v>
      </c>
      <c r="M18" s="210" t="s">
        <v>11</v>
      </c>
      <c r="N18" s="210" t="s">
        <v>12</v>
      </c>
      <c r="O18" s="211" t="s">
        <v>13</v>
      </c>
      <c r="P18" s="212" t="s">
        <v>208</v>
      </c>
      <c r="U18" s="213"/>
      <c r="V18" s="213"/>
    </row>
    <row r="19" spans="1:22" ht="98.25" x14ac:dyDescent="0.2">
      <c r="A19" s="653"/>
      <c r="B19" s="648"/>
      <c r="C19" s="214" t="s">
        <v>240</v>
      </c>
      <c r="D19" s="415"/>
      <c r="E19" s="109"/>
      <c r="F19" s="97"/>
      <c r="G19" s="97"/>
      <c r="H19" s="109"/>
      <c r="I19" s="109"/>
      <c r="J19" s="109"/>
      <c r="K19" s="109"/>
      <c r="L19" s="109"/>
      <c r="M19" s="109"/>
      <c r="N19" s="109"/>
      <c r="O19" s="416"/>
      <c r="P19" s="215">
        <f>SUM(D19:O19)</f>
        <v>0</v>
      </c>
      <c r="U19" s="213"/>
      <c r="V19" s="213"/>
    </row>
    <row r="20" spans="1:22" ht="58.5" thickBot="1" x14ac:dyDescent="0.25">
      <c r="A20" s="654"/>
      <c r="B20" s="649"/>
      <c r="C20" s="216" t="s">
        <v>241</v>
      </c>
      <c r="D20" s="417"/>
      <c r="E20" s="401"/>
      <c r="F20" s="410"/>
      <c r="G20" s="410"/>
      <c r="H20" s="401"/>
      <c r="I20" s="401"/>
      <c r="J20" s="401"/>
      <c r="K20" s="401"/>
      <c r="L20" s="401"/>
      <c r="M20" s="401"/>
      <c r="N20" s="401"/>
      <c r="O20" s="403"/>
      <c r="P20" s="217">
        <f t="shared" ref="P20:P30" si="0">SUM(D20:O20)</f>
        <v>0</v>
      </c>
      <c r="U20" s="213"/>
      <c r="V20" s="213"/>
    </row>
    <row r="21" spans="1:22" ht="75" x14ac:dyDescent="0.2">
      <c r="A21" s="653"/>
      <c r="B21" s="648"/>
      <c r="C21" s="214" t="s">
        <v>243</v>
      </c>
      <c r="D21" s="415"/>
      <c r="E21" s="109"/>
      <c r="F21" s="97"/>
      <c r="G21" s="97"/>
      <c r="H21" s="109"/>
      <c r="I21" s="109"/>
      <c r="J21" s="109"/>
      <c r="K21" s="109"/>
      <c r="L21" s="109"/>
      <c r="M21" s="109"/>
      <c r="N21" s="109"/>
      <c r="O21" s="416"/>
      <c r="P21" s="215">
        <f t="shared" si="0"/>
        <v>0</v>
      </c>
      <c r="U21" s="213"/>
      <c r="V21" s="213"/>
    </row>
    <row r="22" spans="1:22" ht="58.5" thickBot="1" x14ac:dyDescent="0.25">
      <c r="A22" s="654"/>
      <c r="B22" s="649"/>
      <c r="C22" s="216" t="s">
        <v>244</v>
      </c>
      <c r="D22" s="417"/>
      <c r="E22" s="401"/>
      <c r="F22" s="410"/>
      <c r="G22" s="410"/>
      <c r="H22" s="401"/>
      <c r="I22" s="401"/>
      <c r="J22" s="401"/>
      <c r="K22" s="401"/>
      <c r="L22" s="401"/>
      <c r="M22" s="401"/>
      <c r="N22" s="401"/>
      <c r="O22" s="403"/>
      <c r="P22" s="217">
        <f t="shared" si="0"/>
        <v>0</v>
      </c>
      <c r="U22" s="213"/>
      <c r="V22" s="213"/>
    </row>
    <row r="23" spans="1:22" ht="75" x14ac:dyDescent="0.2">
      <c r="A23" s="653"/>
      <c r="B23" s="648"/>
      <c r="C23" s="214" t="s">
        <v>243</v>
      </c>
      <c r="D23" s="415"/>
      <c r="E23" s="109"/>
      <c r="F23" s="97"/>
      <c r="G23" s="97"/>
      <c r="H23" s="109"/>
      <c r="I23" s="109"/>
      <c r="J23" s="109"/>
      <c r="K23" s="109"/>
      <c r="L23" s="109"/>
      <c r="M23" s="109"/>
      <c r="N23" s="109"/>
      <c r="O23" s="416"/>
      <c r="P23" s="215">
        <f t="shared" si="0"/>
        <v>0</v>
      </c>
      <c r="U23" s="213"/>
      <c r="V23" s="213"/>
    </row>
    <row r="24" spans="1:22" ht="58.5" thickBot="1" x14ac:dyDescent="0.25">
      <c r="A24" s="654"/>
      <c r="B24" s="649"/>
      <c r="C24" s="216" t="s">
        <v>244</v>
      </c>
      <c r="D24" s="417"/>
      <c r="E24" s="401"/>
      <c r="F24" s="410"/>
      <c r="G24" s="410"/>
      <c r="H24" s="401"/>
      <c r="I24" s="401"/>
      <c r="J24" s="401"/>
      <c r="K24" s="401"/>
      <c r="L24" s="401"/>
      <c r="M24" s="401"/>
      <c r="N24" s="401"/>
      <c r="O24" s="403"/>
      <c r="P24" s="217">
        <f t="shared" si="0"/>
        <v>0</v>
      </c>
      <c r="U24" s="213"/>
      <c r="V24" s="213"/>
    </row>
    <row r="25" spans="1:22" ht="75" x14ac:dyDescent="0.2">
      <c r="A25" s="653"/>
      <c r="B25" s="648"/>
      <c r="C25" s="214" t="s">
        <v>243</v>
      </c>
      <c r="D25" s="415"/>
      <c r="E25" s="109"/>
      <c r="F25" s="97"/>
      <c r="G25" s="97"/>
      <c r="H25" s="109"/>
      <c r="I25" s="109"/>
      <c r="J25" s="109"/>
      <c r="K25" s="109"/>
      <c r="L25" s="109"/>
      <c r="M25" s="109"/>
      <c r="N25" s="109"/>
      <c r="O25" s="416"/>
      <c r="P25" s="215">
        <f t="shared" si="0"/>
        <v>0</v>
      </c>
      <c r="U25" s="213"/>
      <c r="V25" s="213"/>
    </row>
    <row r="26" spans="1:22" ht="58.5" thickBot="1" x14ac:dyDescent="0.25">
      <c r="A26" s="654"/>
      <c r="B26" s="649"/>
      <c r="C26" s="216" t="s">
        <v>244</v>
      </c>
      <c r="D26" s="417"/>
      <c r="E26" s="401"/>
      <c r="F26" s="410"/>
      <c r="G26" s="410"/>
      <c r="H26" s="401"/>
      <c r="I26" s="401"/>
      <c r="J26" s="401"/>
      <c r="K26" s="401"/>
      <c r="L26" s="401"/>
      <c r="M26" s="401"/>
      <c r="N26" s="401"/>
      <c r="O26" s="403"/>
      <c r="P26" s="217">
        <f t="shared" si="0"/>
        <v>0</v>
      </c>
      <c r="U26" s="213"/>
      <c r="V26" s="213"/>
    </row>
    <row r="27" spans="1:22" ht="75" x14ac:dyDescent="0.2">
      <c r="A27" s="653"/>
      <c r="B27" s="648"/>
      <c r="C27" s="214" t="s">
        <v>243</v>
      </c>
      <c r="D27" s="415"/>
      <c r="E27" s="109"/>
      <c r="F27" s="97"/>
      <c r="G27" s="97"/>
      <c r="H27" s="109"/>
      <c r="I27" s="109"/>
      <c r="J27" s="109"/>
      <c r="K27" s="109"/>
      <c r="L27" s="109"/>
      <c r="M27" s="109"/>
      <c r="N27" s="109"/>
      <c r="O27" s="416"/>
      <c r="P27" s="215">
        <f t="shared" si="0"/>
        <v>0</v>
      </c>
      <c r="U27" s="213"/>
      <c r="V27" s="213"/>
    </row>
    <row r="28" spans="1:22" ht="58.5" thickBot="1" x14ac:dyDescent="0.25">
      <c r="A28" s="654"/>
      <c r="B28" s="649"/>
      <c r="C28" s="216" t="s">
        <v>244</v>
      </c>
      <c r="D28" s="417"/>
      <c r="E28" s="401"/>
      <c r="F28" s="410"/>
      <c r="G28" s="410"/>
      <c r="H28" s="401"/>
      <c r="I28" s="401"/>
      <c r="J28" s="401"/>
      <c r="K28" s="401"/>
      <c r="L28" s="401"/>
      <c r="M28" s="401"/>
      <c r="N28" s="401"/>
      <c r="O28" s="403"/>
      <c r="P28" s="217">
        <f t="shared" si="0"/>
        <v>0</v>
      </c>
      <c r="U28" s="213"/>
      <c r="V28" s="213"/>
    </row>
    <row r="29" spans="1:22" ht="75" x14ac:dyDescent="0.2">
      <c r="A29" s="653"/>
      <c r="B29" s="667"/>
      <c r="C29" s="214" t="s">
        <v>243</v>
      </c>
      <c r="D29" s="415"/>
      <c r="E29" s="109"/>
      <c r="F29" s="97"/>
      <c r="G29" s="97"/>
      <c r="H29" s="109"/>
      <c r="I29" s="109"/>
      <c r="J29" s="109"/>
      <c r="K29" s="109"/>
      <c r="L29" s="109"/>
      <c r="M29" s="109"/>
      <c r="N29" s="109"/>
      <c r="O29" s="416"/>
      <c r="P29" s="215">
        <f t="shared" si="0"/>
        <v>0</v>
      </c>
      <c r="U29" s="213"/>
      <c r="V29" s="213"/>
    </row>
    <row r="30" spans="1:22" ht="58.5" thickBot="1" x14ac:dyDescent="0.25">
      <c r="A30" s="666"/>
      <c r="B30" s="668"/>
      <c r="C30" s="216" t="s">
        <v>244</v>
      </c>
      <c r="D30" s="418"/>
      <c r="E30" s="419"/>
      <c r="F30" s="407"/>
      <c r="G30" s="407"/>
      <c r="H30" s="419"/>
      <c r="I30" s="419"/>
      <c r="J30" s="419"/>
      <c r="K30" s="419"/>
      <c r="L30" s="419"/>
      <c r="M30" s="419"/>
      <c r="N30" s="419"/>
      <c r="O30" s="402"/>
      <c r="P30" s="220">
        <f t="shared" si="0"/>
        <v>0</v>
      </c>
      <c r="U30" s="213"/>
      <c r="V30" s="213"/>
    </row>
    <row r="31" spans="1:22" ht="15.75" thickBot="1" x14ac:dyDescent="0.25">
      <c r="A31" s="221"/>
      <c r="B31" s="222"/>
      <c r="C31" s="223"/>
      <c r="D31" s="148"/>
      <c r="E31" s="148"/>
      <c r="F31" s="222"/>
      <c r="G31" s="222"/>
      <c r="H31" s="148"/>
      <c r="I31" s="148"/>
      <c r="J31" s="148"/>
      <c r="K31" s="148"/>
      <c r="L31" s="148"/>
      <c r="M31" s="148"/>
      <c r="N31" s="148"/>
      <c r="O31" s="148"/>
      <c r="P31" s="224"/>
      <c r="U31" s="213"/>
      <c r="V31" s="213"/>
    </row>
    <row r="32" spans="1:22" ht="98.25" thickBot="1" x14ac:dyDescent="0.25">
      <c r="A32" s="206" t="s">
        <v>267</v>
      </c>
      <c r="B32" s="207" t="s">
        <v>396</v>
      </c>
      <c r="C32" s="208" t="s">
        <v>266</v>
      </c>
      <c r="D32" s="225" t="s">
        <v>112</v>
      </c>
      <c r="E32" s="226" t="s">
        <v>113</v>
      </c>
      <c r="F32" s="226" t="s">
        <v>114</v>
      </c>
      <c r="G32" s="226" t="s">
        <v>115</v>
      </c>
      <c r="H32" s="226" t="s">
        <v>7</v>
      </c>
      <c r="I32" s="226" t="s">
        <v>8</v>
      </c>
      <c r="J32" s="226" t="s">
        <v>9</v>
      </c>
      <c r="K32" s="226" t="s">
        <v>116</v>
      </c>
      <c r="L32" s="226" t="s">
        <v>10</v>
      </c>
      <c r="M32" s="226" t="s">
        <v>11</v>
      </c>
      <c r="N32" s="226" t="s">
        <v>12</v>
      </c>
      <c r="O32" s="227" t="s">
        <v>13</v>
      </c>
      <c r="P32" s="57" t="s">
        <v>208</v>
      </c>
      <c r="U32" s="213"/>
      <c r="V32" s="213"/>
    </row>
    <row r="33" spans="1:22" ht="75" x14ac:dyDescent="0.2">
      <c r="A33" s="228"/>
      <c r="B33" s="218"/>
      <c r="C33" s="214" t="s">
        <v>242</v>
      </c>
      <c r="D33" s="420"/>
      <c r="E33" s="421"/>
      <c r="F33" s="97"/>
      <c r="G33" s="97"/>
      <c r="H33" s="421"/>
      <c r="I33" s="421"/>
      <c r="J33" s="421"/>
      <c r="K33" s="421"/>
      <c r="L33" s="421"/>
      <c r="M33" s="421"/>
      <c r="N33" s="421"/>
      <c r="O33" s="422"/>
      <c r="P33" s="229">
        <f t="shared" ref="P33:P35" si="1">SUM(D33:O33)</f>
        <v>0</v>
      </c>
      <c r="U33" s="213"/>
      <c r="V33" s="213"/>
    </row>
    <row r="34" spans="1:22" ht="75" x14ac:dyDescent="0.2">
      <c r="A34" s="230"/>
      <c r="B34" s="219"/>
      <c r="C34" s="231" t="s">
        <v>242</v>
      </c>
      <c r="D34" s="423"/>
      <c r="E34" s="172"/>
      <c r="F34" s="100"/>
      <c r="G34" s="100"/>
      <c r="H34" s="172"/>
      <c r="I34" s="172"/>
      <c r="J34" s="172"/>
      <c r="K34" s="172"/>
      <c r="L34" s="172"/>
      <c r="M34" s="172"/>
      <c r="N34" s="172"/>
      <c r="O34" s="424"/>
      <c r="P34" s="232">
        <f t="shared" si="1"/>
        <v>0</v>
      </c>
      <c r="U34" s="213"/>
      <c r="V34" s="213"/>
    </row>
    <row r="35" spans="1:22" ht="75.75" thickBot="1" x14ac:dyDescent="0.25">
      <c r="A35" s="233"/>
      <c r="B35" s="234"/>
      <c r="C35" s="235" t="s">
        <v>242</v>
      </c>
      <c r="D35" s="425"/>
      <c r="E35" s="426"/>
      <c r="F35" s="410"/>
      <c r="G35" s="410"/>
      <c r="H35" s="426"/>
      <c r="I35" s="426"/>
      <c r="J35" s="426"/>
      <c r="K35" s="426"/>
      <c r="L35" s="426"/>
      <c r="M35" s="426"/>
      <c r="N35" s="426"/>
      <c r="O35" s="427"/>
      <c r="P35" s="236">
        <f t="shared" si="1"/>
        <v>0</v>
      </c>
      <c r="U35" s="213"/>
      <c r="V35" s="213"/>
    </row>
    <row r="36" spans="1:22" ht="15.75" thickBot="1" x14ac:dyDescent="0.25">
      <c r="A36" s="25"/>
      <c r="B36" s="25"/>
      <c r="O36" s="81"/>
    </row>
    <row r="37" spans="1:22" ht="21" thickBot="1" x14ac:dyDescent="0.35">
      <c r="A37" s="660" t="s">
        <v>470</v>
      </c>
      <c r="B37" s="661"/>
      <c r="C37" s="661"/>
      <c r="D37" s="661"/>
      <c r="E37" s="661"/>
      <c r="F37" s="661"/>
      <c r="G37" s="661"/>
      <c r="H37" s="661"/>
      <c r="I37" s="661"/>
      <c r="J37" s="661"/>
      <c r="K37" s="661"/>
      <c r="L37" s="661"/>
      <c r="M37" s="661"/>
      <c r="N37" s="661"/>
      <c r="O37" s="661"/>
      <c r="P37" s="661"/>
      <c r="Q37" s="662"/>
    </row>
    <row r="38" spans="1:22" ht="16.5" customHeight="1" thickBot="1" x14ac:dyDescent="0.3">
      <c r="C38" s="682" t="s">
        <v>207</v>
      </c>
      <c r="D38" s="682"/>
      <c r="E38" s="682"/>
      <c r="F38" s="682"/>
      <c r="G38" s="682"/>
      <c r="H38" s="682"/>
      <c r="I38" s="682"/>
      <c r="O38" s="81"/>
    </row>
    <row r="39" spans="1:22" ht="36.75" customHeight="1" thickBot="1" x14ac:dyDescent="0.4">
      <c r="A39" s="655" t="s">
        <v>268</v>
      </c>
      <c r="B39" s="657" t="s">
        <v>271</v>
      </c>
      <c r="C39" s="658"/>
      <c r="D39" s="658"/>
      <c r="E39" s="663" t="s">
        <v>35</v>
      </c>
      <c r="F39" s="664"/>
      <c r="G39" s="665"/>
      <c r="H39" s="663" t="s">
        <v>329</v>
      </c>
      <c r="I39" s="664"/>
      <c r="J39" s="665"/>
      <c r="K39" s="657" t="s">
        <v>269</v>
      </c>
      <c r="L39" s="658"/>
      <c r="M39" s="659"/>
      <c r="N39" s="638" t="s">
        <v>391</v>
      </c>
      <c r="O39" s="639"/>
      <c r="P39" s="639"/>
      <c r="Q39" s="640"/>
      <c r="U39" s="81"/>
    </row>
    <row r="40" spans="1:22" ht="19.5" thickBot="1" x14ac:dyDescent="0.25">
      <c r="A40" s="656"/>
      <c r="B40" s="37" t="s">
        <v>386</v>
      </c>
      <c r="C40" s="38" t="s">
        <v>387</v>
      </c>
      <c r="D40" s="39" t="s">
        <v>388</v>
      </c>
      <c r="E40" s="37" t="s">
        <v>386</v>
      </c>
      <c r="F40" s="38" t="s">
        <v>387</v>
      </c>
      <c r="G40" s="39" t="s">
        <v>388</v>
      </c>
      <c r="H40" s="237" t="s">
        <v>389</v>
      </c>
      <c r="I40" s="237" t="s">
        <v>387</v>
      </c>
      <c r="J40" s="238" t="s">
        <v>388</v>
      </c>
      <c r="K40" s="35" t="s">
        <v>390</v>
      </c>
      <c r="L40" s="36" t="s">
        <v>387</v>
      </c>
      <c r="M40" s="33" t="s">
        <v>388</v>
      </c>
      <c r="N40" s="31" t="s">
        <v>390</v>
      </c>
      <c r="O40" s="32" t="s">
        <v>387</v>
      </c>
      <c r="P40" s="33" t="s">
        <v>388</v>
      </c>
      <c r="Q40" s="34" t="s">
        <v>26</v>
      </c>
      <c r="U40" s="81"/>
    </row>
    <row r="41" spans="1:22" x14ac:dyDescent="0.2">
      <c r="A41" s="171"/>
      <c r="B41" s="404"/>
      <c r="C41" s="124"/>
      <c r="D41" s="132"/>
      <c r="E41" s="239">
        <v>0</v>
      </c>
      <c r="F41" s="240">
        <v>0</v>
      </c>
      <c r="G41" s="241">
        <v>0</v>
      </c>
      <c r="H41" s="433"/>
      <c r="I41" s="434"/>
      <c r="J41" s="343"/>
      <c r="K41" s="435"/>
      <c r="L41" s="436"/>
      <c r="M41" s="437"/>
      <c r="N41" s="239">
        <f t="shared" ref="N41:N52" si="2">E41*1</f>
        <v>0</v>
      </c>
      <c r="O41" s="240">
        <f t="shared" ref="O41:O52" si="3">F41*28</f>
        <v>0</v>
      </c>
      <c r="P41" s="241">
        <f t="shared" ref="P41:P52" si="4">G41*265</f>
        <v>0</v>
      </c>
      <c r="Q41" s="242">
        <f t="shared" ref="Q41:Q52" si="5">SUM(N41:P41)</f>
        <v>0</v>
      </c>
      <c r="U41" s="81"/>
    </row>
    <row r="42" spans="1:22" x14ac:dyDescent="0.2">
      <c r="A42" s="428"/>
      <c r="B42" s="404"/>
      <c r="C42" s="124"/>
      <c r="D42" s="132"/>
      <c r="E42" s="239">
        <v>0</v>
      </c>
      <c r="F42" s="240">
        <v>0</v>
      </c>
      <c r="G42" s="241">
        <v>0</v>
      </c>
      <c r="H42" s="116"/>
      <c r="I42" s="438"/>
      <c r="J42" s="83"/>
      <c r="K42" s="423"/>
      <c r="L42" s="439"/>
      <c r="M42" s="440"/>
      <c r="N42" s="239">
        <f t="shared" si="2"/>
        <v>0</v>
      </c>
      <c r="O42" s="240">
        <f t="shared" si="3"/>
        <v>0</v>
      </c>
      <c r="P42" s="241">
        <f t="shared" si="4"/>
        <v>0</v>
      </c>
      <c r="Q42" s="242">
        <f t="shared" si="5"/>
        <v>0</v>
      </c>
      <c r="U42" s="81"/>
    </row>
    <row r="43" spans="1:22" x14ac:dyDescent="0.2">
      <c r="A43" s="428"/>
      <c r="B43" s="404"/>
      <c r="C43" s="124"/>
      <c r="D43" s="132"/>
      <c r="E43" s="239">
        <v>0</v>
      </c>
      <c r="F43" s="240">
        <v>0</v>
      </c>
      <c r="G43" s="241">
        <v>0</v>
      </c>
      <c r="H43" s="116"/>
      <c r="I43" s="438"/>
      <c r="J43" s="83"/>
      <c r="K43" s="423"/>
      <c r="L43" s="439"/>
      <c r="M43" s="440"/>
      <c r="N43" s="239">
        <f t="shared" si="2"/>
        <v>0</v>
      </c>
      <c r="O43" s="240">
        <f t="shared" si="3"/>
        <v>0</v>
      </c>
      <c r="P43" s="241">
        <f t="shared" si="4"/>
        <v>0</v>
      </c>
      <c r="Q43" s="242">
        <f t="shared" si="5"/>
        <v>0</v>
      </c>
      <c r="U43" s="81"/>
    </row>
    <row r="44" spans="1:22" x14ac:dyDescent="0.2">
      <c r="A44" s="428"/>
      <c r="B44" s="404"/>
      <c r="C44" s="124"/>
      <c r="D44" s="132"/>
      <c r="E44" s="239">
        <v>0</v>
      </c>
      <c r="F44" s="240">
        <v>0</v>
      </c>
      <c r="G44" s="241">
        <v>0</v>
      </c>
      <c r="H44" s="116"/>
      <c r="I44" s="438"/>
      <c r="J44" s="83"/>
      <c r="K44" s="423"/>
      <c r="L44" s="439"/>
      <c r="M44" s="440"/>
      <c r="N44" s="239">
        <f t="shared" si="2"/>
        <v>0</v>
      </c>
      <c r="O44" s="240">
        <f t="shared" si="3"/>
        <v>0</v>
      </c>
      <c r="P44" s="241">
        <f t="shared" si="4"/>
        <v>0</v>
      </c>
      <c r="Q44" s="242">
        <f t="shared" si="5"/>
        <v>0</v>
      </c>
      <c r="U44" s="81"/>
    </row>
    <row r="45" spans="1:22" x14ac:dyDescent="0.2">
      <c r="A45" s="428"/>
      <c r="B45" s="404"/>
      <c r="C45" s="124"/>
      <c r="D45" s="132"/>
      <c r="E45" s="239">
        <v>0</v>
      </c>
      <c r="F45" s="240">
        <v>0</v>
      </c>
      <c r="G45" s="241">
        <v>0</v>
      </c>
      <c r="H45" s="116"/>
      <c r="I45" s="438"/>
      <c r="J45" s="83"/>
      <c r="K45" s="423"/>
      <c r="L45" s="439"/>
      <c r="M45" s="440"/>
      <c r="N45" s="239">
        <f t="shared" si="2"/>
        <v>0</v>
      </c>
      <c r="O45" s="240">
        <f t="shared" si="3"/>
        <v>0</v>
      </c>
      <c r="P45" s="241">
        <f t="shared" si="4"/>
        <v>0</v>
      </c>
      <c r="Q45" s="242">
        <f t="shared" si="5"/>
        <v>0</v>
      </c>
      <c r="U45" s="81"/>
    </row>
    <row r="46" spans="1:22" x14ac:dyDescent="0.2">
      <c r="A46" s="428"/>
      <c r="B46" s="404"/>
      <c r="C46" s="124"/>
      <c r="D46" s="132"/>
      <c r="E46" s="239">
        <v>0</v>
      </c>
      <c r="F46" s="240">
        <v>0</v>
      </c>
      <c r="G46" s="241">
        <v>0</v>
      </c>
      <c r="H46" s="116"/>
      <c r="I46" s="438"/>
      <c r="J46" s="83"/>
      <c r="K46" s="423"/>
      <c r="L46" s="439"/>
      <c r="M46" s="440"/>
      <c r="N46" s="239">
        <f t="shared" si="2"/>
        <v>0</v>
      </c>
      <c r="O46" s="240">
        <f t="shared" si="3"/>
        <v>0</v>
      </c>
      <c r="P46" s="241">
        <f t="shared" si="4"/>
        <v>0</v>
      </c>
      <c r="Q46" s="242">
        <f t="shared" si="5"/>
        <v>0</v>
      </c>
      <c r="U46" s="81"/>
    </row>
    <row r="47" spans="1:22" x14ac:dyDescent="0.2">
      <c r="A47" s="428"/>
      <c r="B47" s="404"/>
      <c r="C47" s="124"/>
      <c r="D47" s="132"/>
      <c r="E47" s="239">
        <v>0</v>
      </c>
      <c r="F47" s="240">
        <v>0</v>
      </c>
      <c r="G47" s="241">
        <v>0</v>
      </c>
      <c r="H47" s="116"/>
      <c r="I47" s="438"/>
      <c r="J47" s="83"/>
      <c r="K47" s="423"/>
      <c r="L47" s="439"/>
      <c r="M47" s="440"/>
      <c r="N47" s="239">
        <f t="shared" si="2"/>
        <v>0</v>
      </c>
      <c r="O47" s="240">
        <f t="shared" si="3"/>
        <v>0</v>
      </c>
      <c r="P47" s="241">
        <f t="shared" si="4"/>
        <v>0</v>
      </c>
      <c r="Q47" s="243">
        <f t="shared" si="5"/>
        <v>0</v>
      </c>
      <c r="U47" s="81"/>
    </row>
    <row r="48" spans="1:22" x14ac:dyDescent="0.2">
      <c r="A48" s="428"/>
      <c r="B48" s="404"/>
      <c r="C48" s="124"/>
      <c r="D48" s="132"/>
      <c r="E48" s="239">
        <v>0</v>
      </c>
      <c r="F48" s="240">
        <v>0</v>
      </c>
      <c r="G48" s="241">
        <v>0</v>
      </c>
      <c r="H48" s="116"/>
      <c r="I48" s="438"/>
      <c r="J48" s="83"/>
      <c r="K48" s="423"/>
      <c r="L48" s="439"/>
      <c r="M48" s="440"/>
      <c r="N48" s="239">
        <f t="shared" si="2"/>
        <v>0</v>
      </c>
      <c r="O48" s="240">
        <f t="shared" si="3"/>
        <v>0</v>
      </c>
      <c r="P48" s="241">
        <f t="shared" si="4"/>
        <v>0</v>
      </c>
      <c r="Q48" s="243">
        <f t="shared" si="5"/>
        <v>0</v>
      </c>
      <c r="U48" s="81"/>
    </row>
    <row r="49" spans="1:84" x14ac:dyDescent="0.2">
      <c r="A49" s="428"/>
      <c r="B49" s="404"/>
      <c r="C49" s="124"/>
      <c r="D49" s="132"/>
      <c r="E49" s="239">
        <v>0</v>
      </c>
      <c r="F49" s="240">
        <v>0</v>
      </c>
      <c r="G49" s="241">
        <v>0</v>
      </c>
      <c r="H49" s="116"/>
      <c r="I49" s="438"/>
      <c r="J49" s="83"/>
      <c r="K49" s="423"/>
      <c r="L49" s="439"/>
      <c r="M49" s="440"/>
      <c r="N49" s="239">
        <f t="shared" si="2"/>
        <v>0</v>
      </c>
      <c r="O49" s="240">
        <f t="shared" si="3"/>
        <v>0</v>
      </c>
      <c r="P49" s="241">
        <f t="shared" si="4"/>
        <v>0</v>
      </c>
      <c r="Q49" s="243">
        <f>SUM(N49:P49)</f>
        <v>0</v>
      </c>
      <c r="U49" s="81"/>
    </row>
    <row r="50" spans="1:84" ht="15.75" thickBot="1" x14ac:dyDescent="0.25">
      <c r="A50" s="428"/>
      <c r="B50" s="404"/>
      <c r="C50" s="124"/>
      <c r="D50" s="132"/>
      <c r="E50" s="239">
        <v>0</v>
      </c>
      <c r="F50" s="240">
        <v>0</v>
      </c>
      <c r="G50" s="241">
        <v>0</v>
      </c>
      <c r="H50" s="116"/>
      <c r="I50" s="438"/>
      <c r="J50" s="83"/>
      <c r="K50" s="423"/>
      <c r="L50" s="439"/>
      <c r="M50" s="440"/>
      <c r="N50" s="239">
        <f t="shared" si="2"/>
        <v>0</v>
      </c>
      <c r="O50" s="240">
        <f t="shared" si="3"/>
        <v>0</v>
      </c>
      <c r="P50" s="241">
        <f t="shared" si="4"/>
        <v>0</v>
      </c>
      <c r="Q50" s="243">
        <f>SUM(N50:P50)</f>
        <v>0</v>
      </c>
      <c r="V50" s="146"/>
    </row>
    <row r="51" spans="1:84" ht="18.75" customHeight="1" x14ac:dyDescent="0.2">
      <c r="A51" s="428"/>
      <c r="B51" s="404"/>
      <c r="C51" s="124"/>
      <c r="D51" s="132"/>
      <c r="E51" s="239">
        <v>0</v>
      </c>
      <c r="F51" s="240">
        <v>0</v>
      </c>
      <c r="G51" s="241">
        <v>0</v>
      </c>
      <c r="H51" s="116"/>
      <c r="I51" s="438"/>
      <c r="J51" s="83"/>
      <c r="K51" s="423"/>
      <c r="L51" s="439"/>
      <c r="M51" s="440"/>
      <c r="N51" s="239">
        <f t="shared" si="2"/>
        <v>0</v>
      </c>
      <c r="O51" s="240">
        <f t="shared" si="3"/>
        <v>0</v>
      </c>
      <c r="P51" s="241">
        <f t="shared" si="4"/>
        <v>0</v>
      </c>
      <c r="Q51" s="243">
        <f>SUM(N51:P51)</f>
        <v>0</v>
      </c>
      <c r="U51" s="669" t="s">
        <v>392</v>
      </c>
      <c r="V51" s="670"/>
      <c r="W51" s="146"/>
      <c r="X51" s="146"/>
    </row>
    <row r="52" spans="1:84" ht="16.5" customHeight="1" thickBot="1" x14ac:dyDescent="0.25">
      <c r="A52" s="429"/>
      <c r="B52" s="430"/>
      <c r="C52" s="431"/>
      <c r="D52" s="432"/>
      <c r="E52" s="244">
        <v>0</v>
      </c>
      <c r="F52" s="245">
        <v>0</v>
      </c>
      <c r="G52" s="246">
        <v>0</v>
      </c>
      <c r="H52" s="441"/>
      <c r="I52" s="442"/>
      <c r="J52" s="443"/>
      <c r="K52" s="444"/>
      <c r="L52" s="445"/>
      <c r="M52" s="446"/>
      <c r="N52" s="244">
        <f t="shared" si="2"/>
        <v>0</v>
      </c>
      <c r="O52" s="245">
        <f t="shared" si="3"/>
        <v>0</v>
      </c>
      <c r="P52" s="246">
        <f t="shared" si="4"/>
        <v>0</v>
      </c>
      <c r="Q52" s="247">
        <f t="shared" si="5"/>
        <v>0</v>
      </c>
      <c r="U52" s="671"/>
      <c r="V52" s="672"/>
      <c r="W52" s="146"/>
      <c r="X52" s="146"/>
    </row>
    <row r="53" spans="1:84" s="252" customFormat="1" ht="20.25" thickBot="1" x14ac:dyDescent="0.4">
      <c r="A53" s="248" t="s">
        <v>36</v>
      </c>
      <c r="B53" s="40"/>
      <c r="C53" s="41"/>
      <c r="D53" s="42"/>
      <c r="E53" s="40">
        <f>SUM(E41:E52)</f>
        <v>0</v>
      </c>
      <c r="F53" s="41">
        <f t="shared" ref="F53:G53" si="6">SUM(F41:F52)</f>
        <v>0</v>
      </c>
      <c r="G53" s="42">
        <f t="shared" si="6"/>
        <v>0</v>
      </c>
      <c r="H53" s="43"/>
      <c r="I53" s="41"/>
      <c r="J53" s="44"/>
      <c r="K53" s="45"/>
      <c r="L53" s="249"/>
      <c r="M53" s="250"/>
      <c r="N53" s="43">
        <f t="shared" ref="N53:P53" si="7">SUM(N41:N52)</f>
        <v>0</v>
      </c>
      <c r="O53" s="41">
        <f t="shared" si="7"/>
        <v>0</v>
      </c>
      <c r="P53" s="41">
        <f t="shared" si="7"/>
        <v>0</v>
      </c>
      <c r="Q53" s="42">
        <f>SUM(Q41:Q52)</f>
        <v>0</v>
      </c>
      <c r="R53" s="13"/>
      <c r="S53" s="13"/>
      <c r="T53" s="13"/>
      <c r="U53" s="487" t="s">
        <v>394</v>
      </c>
      <c r="V53" s="488">
        <f>SUM(X84,X135,X109,X163,Q53)-V54</f>
        <v>0</v>
      </c>
      <c r="W53" s="146"/>
      <c r="X53" s="146"/>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row>
    <row r="54" spans="1:84" ht="20.25" thickBot="1" x14ac:dyDescent="0.4">
      <c r="O54" s="81"/>
      <c r="U54" s="489" t="s">
        <v>393</v>
      </c>
      <c r="V54" s="192">
        <f>SUM(T84,T135,T109,U163)</f>
        <v>0</v>
      </c>
      <c r="W54" s="13" t="s">
        <v>299</v>
      </c>
      <c r="X54" s="146"/>
    </row>
    <row r="55" spans="1:84" ht="16.5" thickBot="1" x14ac:dyDescent="0.3">
      <c r="A55" s="647" t="s">
        <v>272</v>
      </c>
      <c r="B55" s="647"/>
      <c r="C55" s="647"/>
      <c r="D55" s="647"/>
      <c r="E55" s="647"/>
      <c r="F55" s="647"/>
      <c r="G55" s="647"/>
      <c r="H55" s="647"/>
      <c r="O55" s="81"/>
      <c r="U55" s="485" t="s">
        <v>36</v>
      </c>
      <c r="V55" s="486">
        <f>SUM(V53:V54)</f>
        <v>0</v>
      </c>
      <c r="W55" s="13" t="s">
        <v>299</v>
      </c>
      <c r="X55" s="146"/>
    </row>
    <row r="56" spans="1:84" ht="16.5" customHeight="1" thickBot="1" x14ac:dyDescent="0.3">
      <c r="A56" s="638" t="s">
        <v>467</v>
      </c>
      <c r="B56" s="639"/>
      <c r="C56" s="639"/>
      <c r="D56" s="639"/>
      <c r="E56" s="639"/>
      <c r="F56" s="639"/>
      <c r="G56" s="639"/>
      <c r="H56" s="639"/>
      <c r="I56" s="639"/>
      <c r="J56" s="639"/>
      <c r="K56" s="639"/>
      <c r="L56" s="640"/>
      <c r="O56" s="81"/>
    </row>
    <row r="57" spans="1:84" ht="16.350000000000001" customHeight="1" thickBot="1" x14ac:dyDescent="0.3">
      <c r="A57" s="679" t="s">
        <v>474</v>
      </c>
      <c r="B57" s="680"/>
      <c r="C57" s="680"/>
      <c r="D57" s="680"/>
      <c r="E57" s="680"/>
      <c r="F57" s="680"/>
      <c r="G57" s="680"/>
      <c r="H57" s="680"/>
      <c r="I57" s="680"/>
      <c r="J57" s="680"/>
      <c r="K57" s="680"/>
      <c r="L57" s="681"/>
      <c r="M57" s="253"/>
      <c r="N57" s="253"/>
      <c r="O57" s="253"/>
    </row>
    <row r="58" spans="1:84" s="255" customFormat="1" ht="34.5" customHeight="1" thickBot="1" x14ac:dyDescent="0.4">
      <c r="A58" s="644" t="s">
        <v>103</v>
      </c>
      <c r="B58" s="645"/>
      <c r="C58" s="645"/>
      <c r="D58" s="645"/>
      <c r="E58" s="645"/>
      <c r="F58" s="645"/>
      <c r="G58" s="646"/>
      <c r="H58" s="644" t="s">
        <v>104</v>
      </c>
      <c r="I58" s="645"/>
      <c r="J58" s="646"/>
      <c r="K58" s="636" t="s">
        <v>105</v>
      </c>
      <c r="L58" s="637"/>
      <c r="M58" s="146"/>
      <c r="N58" s="146"/>
      <c r="O58" s="146"/>
      <c r="P58" s="146"/>
      <c r="Q58" s="617" t="s">
        <v>35</v>
      </c>
      <c r="R58" s="618"/>
      <c r="S58" s="618"/>
      <c r="T58" s="619"/>
      <c r="U58" s="676" t="s">
        <v>391</v>
      </c>
      <c r="V58" s="677"/>
      <c r="W58" s="677"/>
      <c r="X58" s="678"/>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row>
    <row r="59" spans="1:84" s="25" customFormat="1" ht="149.25" thickBot="1" x14ac:dyDescent="0.25">
      <c r="A59" s="256" t="s">
        <v>6</v>
      </c>
      <c r="B59" s="257" t="s">
        <v>4</v>
      </c>
      <c r="C59" s="257" t="s">
        <v>5</v>
      </c>
      <c r="D59" s="257" t="s">
        <v>245</v>
      </c>
      <c r="E59" s="258" t="s">
        <v>248</v>
      </c>
      <c r="F59" s="259" t="s">
        <v>246</v>
      </c>
      <c r="G59" s="257" t="s">
        <v>247</v>
      </c>
      <c r="H59" s="260" t="s">
        <v>389</v>
      </c>
      <c r="I59" s="261" t="s">
        <v>387</v>
      </c>
      <c r="J59" s="262" t="s">
        <v>388</v>
      </c>
      <c r="K59" s="261" t="s">
        <v>397</v>
      </c>
      <c r="L59" s="262" t="s">
        <v>398</v>
      </c>
      <c r="M59" s="213"/>
      <c r="N59" s="213"/>
      <c r="O59" s="213"/>
      <c r="Q59" s="51" t="s">
        <v>389</v>
      </c>
      <c r="R59" s="52" t="s">
        <v>402</v>
      </c>
      <c r="S59" s="53" t="s">
        <v>388</v>
      </c>
      <c r="T59" s="54" t="s">
        <v>403</v>
      </c>
      <c r="U59" s="51" t="s">
        <v>389</v>
      </c>
      <c r="V59" s="52" t="s">
        <v>402</v>
      </c>
      <c r="W59" s="55" t="s">
        <v>388</v>
      </c>
      <c r="X59" s="56" t="s">
        <v>26</v>
      </c>
    </row>
    <row r="60" spans="1:84" x14ac:dyDescent="0.2">
      <c r="A60" s="447"/>
      <c r="B60" s="97"/>
      <c r="C60" s="97"/>
      <c r="D60" s="97"/>
      <c r="E60" s="97"/>
      <c r="F60" s="97"/>
      <c r="G60" s="448"/>
      <c r="H60" s="447"/>
      <c r="I60" s="449"/>
      <c r="J60" s="450"/>
      <c r="K60" s="96"/>
      <c r="L60" s="349"/>
      <c r="M60" s="142"/>
      <c r="N60" s="142"/>
      <c r="O60" s="142"/>
      <c r="Q60" s="263">
        <f>G60*3.664*E60</f>
        <v>0</v>
      </c>
      <c r="R60" s="264">
        <f>E60*D60*K60*0.000001</f>
        <v>0</v>
      </c>
      <c r="S60" s="265">
        <f>E60*D60*L60*0.000001</f>
        <v>0</v>
      </c>
      <c r="T60" s="266">
        <f t="shared" ref="T60:T83" si="8">F60*Q60</f>
        <v>0</v>
      </c>
      <c r="U60" s="263">
        <f>Q60*1</f>
        <v>0</v>
      </c>
      <c r="V60" s="264">
        <f>R60*28</f>
        <v>0</v>
      </c>
      <c r="W60" s="266">
        <f>S60*265</f>
        <v>0</v>
      </c>
      <c r="X60" s="267">
        <f t="shared" ref="X60:X70" si="9">SUM(U60:W60)</f>
        <v>0</v>
      </c>
    </row>
    <row r="61" spans="1:84" x14ac:dyDescent="0.2">
      <c r="A61" s="451"/>
      <c r="B61" s="100"/>
      <c r="C61" s="100"/>
      <c r="D61" s="100"/>
      <c r="E61" s="100"/>
      <c r="F61" s="100"/>
      <c r="G61" s="452"/>
      <c r="H61" s="453"/>
      <c r="I61" s="438"/>
      <c r="J61" s="83"/>
      <c r="K61" s="99"/>
      <c r="L61" s="350"/>
      <c r="M61" s="142"/>
      <c r="N61" s="142"/>
      <c r="O61" s="142"/>
      <c r="Q61" s="268">
        <f t="shared" ref="Q61:Q83" si="10">G61*3.664*E61</f>
        <v>0</v>
      </c>
      <c r="R61" s="121">
        <f t="shared" ref="R61:R83" si="11">E61*D61*K61*0.000001</f>
        <v>0</v>
      </c>
      <c r="S61" s="269">
        <f t="shared" ref="S61:S83" si="12">E61*D61*L61*0.000001</f>
        <v>0</v>
      </c>
      <c r="T61" s="71">
        <f t="shared" si="8"/>
        <v>0</v>
      </c>
      <c r="U61" s="268">
        <f t="shared" ref="U61:U83" si="13">Q61*1</f>
        <v>0</v>
      </c>
      <c r="V61" s="121">
        <f t="shared" ref="V61:V83" si="14">R61*28</f>
        <v>0</v>
      </c>
      <c r="W61" s="270">
        <f t="shared" ref="W61:W83" si="15">S61*265</f>
        <v>0</v>
      </c>
      <c r="X61" s="21">
        <f t="shared" si="9"/>
        <v>0</v>
      </c>
    </row>
    <row r="62" spans="1:84" x14ac:dyDescent="0.2">
      <c r="A62" s="451"/>
      <c r="B62" s="100"/>
      <c r="C62" s="100"/>
      <c r="D62" s="100"/>
      <c r="E62" s="100"/>
      <c r="F62" s="100"/>
      <c r="G62" s="452"/>
      <c r="H62" s="453"/>
      <c r="I62" s="438"/>
      <c r="J62" s="83"/>
      <c r="K62" s="99"/>
      <c r="L62" s="350"/>
      <c r="M62" s="142"/>
      <c r="N62" s="142"/>
      <c r="O62" s="142"/>
      <c r="Q62" s="268">
        <f t="shared" si="10"/>
        <v>0</v>
      </c>
      <c r="R62" s="121">
        <f t="shared" si="11"/>
        <v>0</v>
      </c>
      <c r="S62" s="269">
        <f t="shared" si="12"/>
        <v>0</v>
      </c>
      <c r="T62" s="71">
        <f t="shared" si="8"/>
        <v>0</v>
      </c>
      <c r="U62" s="268">
        <f t="shared" si="13"/>
        <v>0</v>
      </c>
      <c r="V62" s="121">
        <f t="shared" si="14"/>
        <v>0</v>
      </c>
      <c r="W62" s="270">
        <f t="shared" si="15"/>
        <v>0</v>
      </c>
      <c r="X62" s="21">
        <f t="shared" si="9"/>
        <v>0</v>
      </c>
    </row>
    <row r="63" spans="1:84" x14ac:dyDescent="0.2">
      <c r="A63" s="451"/>
      <c r="B63" s="100"/>
      <c r="C63" s="100"/>
      <c r="D63" s="100"/>
      <c r="E63" s="100"/>
      <c r="F63" s="100"/>
      <c r="G63" s="452"/>
      <c r="H63" s="453"/>
      <c r="I63" s="438"/>
      <c r="J63" s="83"/>
      <c r="K63" s="99"/>
      <c r="L63" s="350"/>
      <c r="M63" s="142"/>
      <c r="N63" s="142"/>
      <c r="O63" s="142"/>
      <c r="Q63" s="268">
        <f t="shared" si="10"/>
        <v>0</v>
      </c>
      <c r="R63" s="121">
        <f t="shared" si="11"/>
        <v>0</v>
      </c>
      <c r="S63" s="269">
        <f t="shared" si="12"/>
        <v>0</v>
      </c>
      <c r="T63" s="71">
        <f t="shared" si="8"/>
        <v>0</v>
      </c>
      <c r="U63" s="268">
        <f t="shared" si="13"/>
        <v>0</v>
      </c>
      <c r="V63" s="121">
        <f t="shared" si="14"/>
        <v>0</v>
      </c>
      <c r="W63" s="270">
        <f t="shared" si="15"/>
        <v>0</v>
      </c>
      <c r="X63" s="21">
        <f t="shared" si="9"/>
        <v>0</v>
      </c>
    </row>
    <row r="64" spans="1:84" x14ac:dyDescent="0.2">
      <c r="A64" s="451"/>
      <c r="B64" s="100"/>
      <c r="C64" s="100"/>
      <c r="D64" s="100"/>
      <c r="E64" s="100"/>
      <c r="F64" s="100"/>
      <c r="G64" s="452"/>
      <c r="H64" s="453"/>
      <c r="I64" s="438"/>
      <c r="J64" s="83"/>
      <c r="K64" s="99"/>
      <c r="L64" s="350"/>
      <c r="M64" s="142"/>
      <c r="N64" s="142"/>
      <c r="O64" s="142"/>
      <c r="Q64" s="268">
        <f t="shared" si="10"/>
        <v>0</v>
      </c>
      <c r="R64" s="121">
        <f t="shared" si="11"/>
        <v>0</v>
      </c>
      <c r="S64" s="269">
        <f t="shared" si="12"/>
        <v>0</v>
      </c>
      <c r="T64" s="71">
        <f t="shared" si="8"/>
        <v>0</v>
      </c>
      <c r="U64" s="268">
        <f t="shared" si="13"/>
        <v>0</v>
      </c>
      <c r="V64" s="121">
        <f t="shared" si="14"/>
        <v>0</v>
      </c>
      <c r="W64" s="270">
        <f t="shared" si="15"/>
        <v>0</v>
      </c>
      <c r="X64" s="21">
        <f t="shared" si="9"/>
        <v>0</v>
      </c>
    </row>
    <row r="65" spans="1:24" x14ac:dyDescent="0.2">
      <c r="A65" s="451"/>
      <c r="B65" s="100"/>
      <c r="C65" s="100"/>
      <c r="D65" s="100"/>
      <c r="E65" s="100"/>
      <c r="F65" s="100"/>
      <c r="G65" s="452"/>
      <c r="H65" s="453"/>
      <c r="I65" s="438"/>
      <c r="J65" s="83"/>
      <c r="K65" s="99"/>
      <c r="L65" s="350"/>
      <c r="M65" s="142"/>
      <c r="N65" s="142"/>
      <c r="O65" s="142"/>
      <c r="Q65" s="268">
        <f t="shared" si="10"/>
        <v>0</v>
      </c>
      <c r="R65" s="121">
        <f t="shared" si="11"/>
        <v>0</v>
      </c>
      <c r="S65" s="269">
        <f t="shared" si="12"/>
        <v>0</v>
      </c>
      <c r="T65" s="71">
        <f t="shared" si="8"/>
        <v>0</v>
      </c>
      <c r="U65" s="268">
        <f t="shared" si="13"/>
        <v>0</v>
      </c>
      <c r="V65" s="121">
        <f t="shared" si="14"/>
        <v>0</v>
      </c>
      <c r="W65" s="270">
        <f t="shared" si="15"/>
        <v>0</v>
      </c>
      <c r="X65" s="21">
        <f t="shared" si="9"/>
        <v>0</v>
      </c>
    </row>
    <row r="66" spans="1:24" x14ac:dyDescent="0.2">
      <c r="A66" s="451"/>
      <c r="B66" s="100"/>
      <c r="C66" s="100"/>
      <c r="D66" s="100"/>
      <c r="E66" s="100"/>
      <c r="F66" s="100"/>
      <c r="G66" s="452"/>
      <c r="H66" s="453"/>
      <c r="I66" s="438"/>
      <c r="J66" s="83"/>
      <c r="K66" s="99"/>
      <c r="L66" s="350"/>
      <c r="M66" s="142"/>
      <c r="N66" s="142"/>
      <c r="O66" s="142"/>
      <c r="Q66" s="268">
        <f t="shared" si="10"/>
        <v>0</v>
      </c>
      <c r="R66" s="121">
        <f t="shared" si="11"/>
        <v>0</v>
      </c>
      <c r="S66" s="269">
        <f t="shared" si="12"/>
        <v>0</v>
      </c>
      <c r="T66" s="71">
        <f t="shared" si="8"/>
        <v>0</v>
      </c>
      <c r="U66" s="268">
        <f t="shared" si="13"/>
        <v>0</v>
      </c>
      <c r="V66" s="121">
        <f t="shared" si="14"/>
        <v>0</v>
      </c>
      <c r="W66" s="270">
        <f t="shared" si="15"/>
        <v>0</v>
      </c>
      <c r="X66" s="21">
        <f t="shared" si="9"/>
        <v>0</v>
      </c>
    </row>
    <row r="67" spans="1:24" x14ac:dyDescent="0.2">
      <c r="A67" s="451"/>
      <c r="B67" s="100"/>
      <c r="C67" s="100"/>
      <c r="D67" s="100"/>
      <c r="E67" s="100"/>
      <c r="F67" s="100"/>
      <c r="G67" s="452"/>
      <c r="H67" s="453"/>
      <c r="I67" s="438"/>
      <c r="J67" s="83"/>
      <c r="K67" s="99"/>
      <c r="L67" s="350"/>
      <c r="M67" s="142"/>
      <c r="N67" s="142"/>
      <c r="O67" s="142"/>
      <c r="Q67" s="268">
        <f t="shared" si="10"/>
        <v>0</v>
      </c>
      <c r="R67" s="121">
        <f t="shared" si="11"/>
        <v>0</v>
      </c>
      <c r="S67" s="269">
        <f t="shared" si="12"/>
        <v>0</v>
      </c>
      <c r="T67" s="71">
        <f t="shared" si="8"/>
        <v>0</v>
      </c>
      <c r="U67" s="268">
        <f t="shared" si="13"/>
        <v>0</v>
      </c>
      <c r="V67" s="121">
        <f t="shared" si="14"/>
        <v>0</v>
      </c>
      <c r="W67" s="270">
        <f t="shared" si="15"/>
        <v>0</v>
      </c>
      <c r="X67" s="21">
        <f t="shared" si="9"/>
        <v>0</v>
      </c>
    </row>
    <row r="68" spans="1:24" x14ac:dyDescent="0.2">
      <c r="A68" s="451"/>
      <c r="B68" s="100"/>
      <c r="C68" s="100"/>
      <c r="D68" s="100"/>
      <c r="E68" s="100"/>
      <c r="F68" s="100"/>
      <c r="G68" s="452"/>
      <c r="H68" s="453"/>
      <c r="I68" s="438"/>
      <c r="J68" s="83"/>
      <c r="K68" s="99"/>
      <c r="L68" s="350"/>
      <c r="M68" s="142"/>
      <c r="N68" s="142"/>
      <c r="O68" s="142"/>
      <c r="Q68" s="268">
        <f t="shared" si="10"/>
        <v>0</v>
      </c>
      <c r="R68" s="121">
        <f t="shared" si="11"/>
        <v>0</v>
      </c>
      <c r="S68" s="269">
        <f t="shared" si="12"/>
        <v>0</v>
      </c>
      <c r="T68" s="71">
        <f t="shared" si="8"/>
        <v>0</v>
      </c>
      <c r="U68" s="268">
        <f t="shared" si="13"/>
        <v>0</v>
      </c>
      <c r="V68" s="121">
        <f t="shared" si="14"/>
        <v>0</v>
      </c>
      <c r="W68" s="270">
        <f t="shared" si="15"/>
        <v>0</v>
      </c>
      <c r="X68" s="21">
        <f t="shared" si="9"/>
        <v>0</v>
      </c>
    </row>
    <row r="69" spans="1:24" x14ac:dyDescent="0.2">
      <c r="A69" s="451"/>
      <c r="B69" s="100"/>
      <c r="C69" s="100"/>
      <c r="D69" s="100"/>
      <c r="E69" s="100"/>
      <c r="F69" s="100"/>
      <c r="G69" s="452"/>
      <c r="H69" s="453"/>
      <c r="I69" s="438"/>
      <c r="J69" s="83"/>
      <c r="K69" s="99"/>
      <c r="L69" s="350"/>
      <c r="M69" s="142"/>
      <c r="N69" s="142"/>
      <c r="O69" s="142"/>
      <c r="Q69" s="268">
        <f t="shared" si="10"/>
        <v>0</v>
      </c>
      <c r="R69" s="121">
        <f t="shared" si="11"/>
        <v>0</v>
      </c>
      <c r="S69" s="269">
        <f t="shared" si="12"/>
        <v>0</v>
      </c>
      <c r="T69" s="71">
        <f t="shared" si="8"/>
        <v>0</v>
      </c>
      <c r="U69" s="268">
        <f t="shared" si="13"/>
        <v>0</v>
      </c>
      <c r="V69" s="121">
        <f t="shared" si="14"/>
        <v>0</v>
      </c>
      <c r="W69" s="270">
        <f t="shared" si="15"/>
        <v>0</v>
      </c>
      <c r="X69" s="21">
        <f t="shared" si="9"/>
        <v>0</v>
      </c>
    </row>
    <row r="70" spans="1:24" x14ac:dyDescent="0.2">
      <c r="A70" s="451"/>
      <c r="B70" s="454"/>
      <c r="C70" s="455"/>
      <c r="D70" s="455"/>
      <c r="E70" s="454"/>
      <c r="F70" s="456"/>
      <c r="G70" s="455"/>
      <c r="H70" s="453"/>
      <c r="I70" s="438"/>
      <c r="J70" s="83"/>
      <c r="K70" s="457"/>
      <c r="L70" s="458"/>
      <c r="M70" s="142"/>
      <c r="N70" s="142"/>
      <c r="O70" s="142"/>
      <c r="Q70" s="268">
        <f t="shared" si="10"/>
        <v>0</v>
      </c>
      <c r="R70" s="121">
        <f t="shared" si="11"/>
        <v>0</v>
      </c>
      <c r="S70" s="269">
        <f t="shared" si="12"/>
        <v>0</v>
      </c>
      <c r="T70" s="71">
        <f t="shared" si="8"/>
        <v>0</v>
      </c>
      <c r="U70" s="268">
        <f t="shared" si="13"/>
        <v>0</v>
      </c>
      <c r="V70" s="121">
        <f t="shared" si="14"/>
        <v>0</v>
      </c>
      <c r="W70" s="270">
        <f t="shared" si="15"/>
        <v>0</v>
      </c>
      <c r="X70" s="21">
        <f t="shared" si="9"/>
        <v>0</v>
      </c>
    </row>
    <row r="71" spans="1:24" x14ac:dyDescent="0.2">
      <c r="A71" s="451"/>
      <c r="B71" s="454"/>
      <c r="C71" s="452"/>
      <c r="D71" s="452"/>
      <c r="E71" s="100"/>
      <c r="F71" s="406"/>
      <c r="G71" s="452"/>
      <c r="H71" s="453"/>
      <c r="I71" s="438"/>
      <c r="J71" s="83"/>
      <c r="K71" s="99"/>
      <c r="L71" s="459"/>
      <c r="M71" s="142"/>
      <c r="N71" s="142"/>
      <c r="O71" s="142"/>
      <c r="Q71" s="268">
        <f t="shared" si="10"/>
        <v>0</v>
      </c>
      <c r="R71" s="121">
        <f t="shared" si="11"/>
        <v>0</v>
      </c>
      <c r="S71" s="269">
        <f t="shared" si="12"/>
        <v>0</v>
      </c>
      <c r="T71" s="71">
        <f t="shared" si="8"/>
        <v>0</v>
      </c>
      <c r="U71" s="268">
        <f t="shared" si="13"/>
        <v>0</v>
      </c>
      <c r="V71" s="121">
        <f t="shared" si="14"/>
        <v>0</v>
      </c>
      <c r="W71" s="270">
        <f t="shared" si="15"/>
        <v>0</v>
      </c>
      <c r="X71" s="21">
        <f t="shared" ref="X71:X83" si="16">SUM(U71:W71)</f>
        <v>0</v>
      </c>
    </row>
    <row r="72" spans="1:24" x14ac:dyDescent="0.2">
      <c r="A72" s="451"/>
      <c r="B72" s="454"/>
      <c r="C72" s="452"/>
      <c r="D72" s="460"/>
      <c r="E72" s="407"/>
      <c r="F72" s="461"/>
      <c r="G72" s="460"/>
      <c r="H72" s="453"/>
      <c r="I72" s="438"/>
      <c r="J72" s="83"/>
      <c r="K72" s="462"/>
      <c r="L72" s="408"/>
      <c r="M72" s="142"/>
      <c r="N72" s="142"/>
      <c r="O72" s="142"/>
      <c r="Q72" s="268">
        <f t="shared" si="10"/>
        <v>0</v>
      </c>
      <c r="R72" s="121">
        <f t="shared" si="11"/>
        <v>0</v>
      </c>
      <c r="S72" s="269">
        <f t="shared" si="12"/>
        <v>0</v>
      </c>
      <c r="T72" s="71">
        <f t="shared" si="8"/>
        <v>0</v>
      </c>
      <c r="U72" s="268">
        <f t="shared" si="13"/>
        <v>0</v>
      </c>
      <c r="V72" s="121">
        <f t="shared" si="14"/>
        <v>0</v>
      </c>
      <c r="W72" s="270">
        <f t="shared" si="15"/>
        <v>0</v>
      </c>
      <c r="X72" s="21">
        <f t="shared" si="16"/>
        <v>0</v>
      </c>
    </row>
    <row r="73" spans="1:24" x14ac:dyDescent="0.2">
      <c r="A73" s="451"/>
      <c r="B73" s="454"/>
      <c r="C73" s="452"/>
      <c r="D73" s="460"/>
      <c r="E73" s="407"/>
      <c r="F73" s="461"/>
      <c r="G73" s="460"/>
      <c r="H73" s="453"/>
      <c r="I73" s="438"/>
      <c r="J73" s="83"/>
      <c r="K73" s="462"/>
      <c r="L73" s="408"/>
      <c r="M73" s="142"/>
      <c r="N73" s="142"/>
      <c r="O73" s="142"/>
      <c r="Q73" s="268">
        <f t="shared" si="10"/>
        <v>0</v>
      </c>
      <c r="R73" s="121">
        <f t="shared" si="11"/>
        <v>0</v>
      </c>
      <c r="S73" s="269">
        <f t="shared" si="12"/>
        <v>0</v>
      </c>
      <c r="T73" s="71">
        <f t="shared" si="8"/>
        <v>0</v>
      </c>
      <c r="U73" s="268">
        <f t="shared" si="13"/>
        <v>0</v>
      </c>
      <c r="V73" s="121">
        <f t="shared" si="14"/>
        <v>0</v>
      </c>
      <c r="W73" s="270">
        <f t="shared" si="15"/>
        <v>0</v>
      </c>
      <c r="X73" s="21">
        <f t="shared" si="16"/>
        <v>0</v>
      </c>
    </row>
    <row r="74" spans="1:24" x14ac:dyDescent="0.2">
      <c r="A74" s="451"/>
      <c r="B74" s="100"/>
      <c r="C74" s="452"/>
      <c r="D74" s="460"/>
      <c r="E74" s="407"/>
      <c r="F74" s="461"/>
      <c r="G74" s="460"/>
      <c r="H74" s="453"/>
      <c r="I74" s="438"/>
      <c r="J74" s="83"/>
      <c r="K74" s="462"/>
      <c r="L74" s="408"/>
      <c r="M74" s="142"/>
      <c r="N74" s="142"/>
      <c r="O74" s="142"/>
      <c r="Q74" s="268">
        <f t="shared" si="10"/>
        <v>0</v>
      </c>
      <c r="R74" s="121">
        <f t="shared" si="11"/>
        <v>0</v>
      </c>
      <c r="S74" s="269">
        <f t="shared" si="12"/>
        <v>0</v>
      </c>
      <c r="T74" s="71">
        <f t="shared" si="8"/>
        <v>0</v>
      </c>
      <c r="U74" s="268">
        <f t="shared" si="13"/>
        <v>0</v>
      </c>
      <c r="V74" s="121">
        <f t="shared" si="14"/>
        <v>0</v>
      </c>
      <c r="W74" s="270">
        <f t="shared" si="15"/>
        <v>0</v>
      </c>
      <c r="X74" s="21">
        <f t="shared" si="16"/>
        <v>0</v>
      </c>
    </row>
    <row r="75" spans="1:24" x14ac:dyDescent="0.2">
      <c r="A75" s="451"/>
      <c r="B75" s="454"/>
      <c r="C75" s="452"/>
      <c r="D75" s="460"/>
      <c r="E75" s="407"/>
      <c r="F75" s="461"/>
      <c r="G75" s="460"/>
      <c r="H75" s="453"/>
      <c r="I75" s="438"/>
      <c r="J75" s="83"/>
      <c r="K75" s="462"/>
      <c r="L75" s="408"/>
      <c r="M75" s="142"/>
      <c r="N75" s="142"/>
      <c r="O75" s="142"/>
      <c r="Q75" s="268">
        <f t="shared" si="10"/>
        <v>0</v>
      </c>
      <c r="R75" s="121">
        <f t="shared" si="11"/>
        <v>0</v>
      </c>
      <c r="S75" s="269">
        <f t="shared" si="12"/>
        <v>0</v>
      </c>
      <c r="T75" s="71">
        <f t="shared" si="8"/>
        <v>0</v>
      </c>
      <c r="U75" s="268">
        <f t="shared" si="13"/>
        <v>0</v>
      </c>
      <c r="V75" s="121">
        <f t="shared" si="14"/>
        <v>0</v>
      </c>
      <c r="W75" s="270">
        <f t="shared" si="15"/>
        <v>0</v>
      </c>
      <c r="X75" s="21">
        <f t="shared" si="16"/>
        <v>0</v>
      </c>
    </row>
    <row r="76" spans="1:24" x14ac:dyDescent="0.2">
      <c r="A76" s="451"/>
      <c r="B76" s="454"/>
      <c r="C76" s="452"/>
      <c r="D76" s="460"/>
      <c r="E76" s="407"/>
      <c r="F76" s="461"/>
      <c r="G76" s="460"/>
      <c r="H76" s="453"/>
      <c r="I76" s="438"/>
      <c r="J76" s="83"/>
      <c r="K76" s="462"/>
      <c r="L76" s="408"/>
      <c r="M76" s="142"/>
      <c r="N76" s="142"/>
      <c r="O76" s="142"/>
      <c r="Q76" s="268">
        <f t="shared" si="10"/>
        <v>0</v>
      </c>
      <c r="R76" s="121">
        <f t="shared" si="11"/>
        <v>0</v>
      </c>
      <c r="S76" s="269">
        <f t="shared" si="12"/>
        <v>0</v>
      </c>
      <c r="T76" s="71">
        <f t="shared" si="8"/>
        <v>0</v>
      </c>
      <c r="U76" s="268">
        <f t="shared" si="13"/>
        <v>0</v>
      </c>
      <c r="V76" s="121">
        <f t="shared" si="14"/>
        <v>0</v>
      </c>
      <c r="W76" s="270">
        <f t="shared" si="15"/>
        <v>0</v>
      </c>
      <c r="X76" s="21">
        <f t="shared" si="16"/>
        <v>0</v>
      </c>
    </row>
    <row r="77" spans="1:24" x14ac:dyDescent="0.2">
      <c r="A77" s="451"/>
      <c r="B77" s="454"/>
      <c r="C77" s="452"/>
      <c r="D77" s="460"/>
      <c r="E77" s="407"/>
      <c r="F77" s="461"/>
      <c r="G77" s="460"/>
      <c r="H77" s="453"/>
      <c r="I77" s="438"/>
      <c r="J77" s="83"/>
      <c r="K77" s="462"/>
      <c r="L77" s="408"/>
      <c r="M77" s="142"/>
      <c r="N77" s="142"/>
      <c r="O77" s="142"/>
      <c r="Q77" s="268">
        <f t="shared" si="10"/>
        <v>0</v>
      </c>
      <c r="R77" s="121">
        <f t="shared" si="11"/>
        <v>0</v>
      </c>
      <c r="S77" s="269">
        <f t="shared" si="12"/>
        <v>0</v>
      </c>
      <c r="T77" s="71">
        <f t="shared" si="8"/>
        <v>0</v>
      </c>
      <c r="U77" s="268">
        <f t="shared" si="13"/>
        <v>0</v>
      </c>
      <c r="V77" s="121">
        <f t="shared" si="14"/>
        <v>0</v>
      </c>
      <c r="W77" s="270">
        <f t="shared" si="15"/>
        <v>0</v>
      </c>
      <c r="X77" s="21">
        <f t="shared" si="16"/>
        <v>0</v>
      </c>
    </row>
    <row r="78" spans="1:24" x14ac:dyDescent="0.2">
      <c r="A78" s="451"/>
      <c r="B78" s="454"/>
      <c r="C78" s="452"/>
      <c r="D78" s="460"/>
      <c r="E78" s="407"/>
      <c r="F78" s="461"/>
      <c r="G78" s="460"/>
      <c r="H78" s="453"/>
      <c r="I78" s="438"/>
      <c r="J78" s="83"/>
      <c r="K78" s="462"/>
      <c r="L78" s="408"/>
      <c r="M78" s="142"/>
      <c r="N78" s="142"/>
      <c r="O78" s="142"/>
      <c r="Q78" s="268">
        <f t="shared" si="10"/>
        <v>0</v>
      </c>
      <c r="R78" s="121">
        <f t="shared" si="11"/>
        <v>0</v>
      </c>
      <c r="S78" s="269">
        <f t="shared" si="12"/>
        <v>0</v>
      </c>
      <c r="T78" s="71">
        <f t="shared" si="8"/>
        <v>0</v>
      </c>
      <c r="U78" s="268">
        <f t="shared" si="13"/>
        <v>0</v>
      </c>
      <c r="V78" s="121">
        <f t="shared" si="14"/>
        <v>0</v>
      </c>
      <c r="W78" s="270">
        <f t="shared" si="15"/>
        <v>0</v>
      </c>
      <c r="X78" s="21">
        <f t="shared" si="16"/>
        <v>0</v>
      </c>
    </row>
    <row r="79" spans="1:24" x14ac:dyDescent="0.2">
      <c r="A79" s="451"/>
      <c r="B79" s="454"/>
      <c r="C79" s="452"/>
      <c r="D79" s="460"/>
      <c r="E79" s="407"/>
      <c r="F79" s="461"/>
      <c r="G79" s="460"/>
      <c r="H79" s="453"/>
      <c r="I79" s="438"/>
      <c r="J79" s="83"/>
      <c r="K79" s="462"/>
      <c r="L79" s="408"/>
      <c r="M79" s="142"/>
      <c r="N79" s="142"/>
      <c r="O79" s="142"/>
      <c r="Q79" s="268">
        <f t="shared" si="10"/>
        <v>0</v>
      </c>
      <c r="R79" s="121">
        <f t="shared" si="11"/>
        <v>0</v>
      </c>
      <c r="S79" s="269">
        <f t="shared" si="12"/>
        <v>0</v>
      </c>
      <c r="T79" s="71">
        <f t="shared" si="8"/>
        <v>0</v>
      </c>
      <c r="U79" s="268">
        <f t="shared" si="13"/>
        <v>0</v>
      </c>
      <c r="V79" s="121">
        <f t="shared" si="14"/>
        <v>0</v>
      </c>
      <c r="W79" s="270">
        <f t="shared" si="15"/>
        <v>0</v>
      </c>
      <c r="X79" s="21">
        <f t="shared" si="16"/>
        <v>0</v>
      </c>
    </row>
    <row r="80" spans="1:24" x14ac:dyDescent="0.2">
      <c r="A80" s="451"/>
      <c r="B80" s="454"/>
      <c r="C80" s="452"/>
      <c r="D80" s="460"/>
      <c r="E80" s="407"/>
      <c r="F80" s="461"/>
      <c r="G80" s="460"/>
      <c r="H80" s="453"/>
      <c r="I80" s="438"/>
      <c r="J80" s="83"/>
      <c r="K80" s="462"/>
      <c r="L80" s="408"/>
      <c r="M80" s="142"/>
      <c r="N80" s="142"/>
      <c r="O80" s="142"/>
      <c r="Q80" s="268">
        <f t="shared" si="10"/>
        <v>0</v>
      </c>
      <c r="R80" s="121">
        <f>E80*D80*K80*0.000001</f>
        <v>0</v>
      </c>
      <c r="S80" s="269">
        <f>E80*D80*L80*0.000001</f>
        <v>0</v>
      </c>
      <c r="T80" s="71">
        <f t="shared" si="8"/>
        <v>0</v>
      </c>
      <c r="U80" s="268">
        <f t="shared" si="13"/>
        <v>0</v>
      </c>
      <c r="V80" s="121">
        <f t="shared" si="14"/>
        <v>0</v>
      </c>
      <c r="W80" s="270">
        <f t="shared" si="15"/>
        <v>0</v>
      </c>
      <c r="X80" s="21">
        <f t="shared" si="16"/>
        <v>0</v>
      </c>
    </row>
    <row r="81" spans="1:24" x14ac:dyDescent="0.2">
      <c r="A81" s="451"/>
      <c r="B81" s="454"/>
      <c r="C81" s="452"/>
      <c r="D81" s="460"/>
      <c r="E81" s="407"/>
      <c r="F81" s="461"/>
      <c r="G81" s="460"/>
      <c r="H81" s="453"/>
      <c r="I81" s="438"/>
      <c r="J81" s="83"/>
      <c r="K81" s="462"/>
      <c r="L81" s="408"/>
      <c r="M81" s="142"/>
      <c r="N81" s="142"/>
      <c r="O81" s="142"/>
      <c r="Q81" s="268">
        <f t="shared" si="10"/>
        <v>0</v>
      </c>
      <c r="R81" s="121">
        <f>E81*D81*K81*0.000001</f>
        <v>0</v>
      </c>
      <c r="S81" s="269">
        <f>E81*D81*L81*0.000001</f>
        <v>0</v>
      </c>
      <c r="T81" s="71">
        <f t="shared" si="8"/>
        <v>0</v>
      </c>
      <c r="U81" s="268">
        <f t="shared" si="13"/>
        <v>0</v>
      </c>
      <c r="V81" s="121">
        <f t="shared" si="14"/>
        <v>0</v>
      </c>
      <c r="W81" s="270">
        <f t="shared" si="15"/>
        <v>0</v>
      </c>
      <c r="X81" s="21">
        <f t="shared" si="16"/>
        <v>0</v>
      </c>
    </row>
    <row r="82" spans="1:24" x14ac:dyDescent="0.2">
      <c r="A82" s="451"/>
      <c r="B82" s="454"/>
      <c r="C82" s="452"/>
      <c r="D82" s="460"/>
      <c r="E82" s="407"/>
      <c r="F82" s="461"/>
      <c r="G82" s="460"/>
      <c r="H82" s="453"/>
      <c r="I82" s="438"/>
      <c r="J82" s="83"/>
      <c r="K82" s="462"/>
      <c r="L82" s="463"/>
      <c r="M82" s="142"/>
      <c r="N82" s="142"/>
      <c r="O82" s="142"/>
      <c r="Q82" s="268">
        <f t="shared" si="10"/>
        <v>0</v>
      </c>
      <c r="R82" s="121">
        <f t="shared" si="11"/>
        <v>0</v>
      </c>
      <c r="S82" s="269">
        <f t="shared" si="12"/>
        <v>0</v>
      </c>
      <c r="T82" s="71">
        <f t="shared" si="8"/>
        <v>0</v>
      </c>
      <c r="U82" s="268">
        <f t="shared" si="13"/>
        <v>0</v>
      </c>
      <c r="V82" s="121">
        <f t="shared" si="14"/>
        <v>0</v>
      </c>
      <c r="W82" s="270">
        <f t="shared" si="15"/>
        <v>0</v>
      </c>
      <c r="X82" s="21">
        <f t="shared" si="16"/>
        <v>0</v>
      </c>
    </row>
    <row r="83" spans="1:24" ht="15.75" thickBot="1" x14ac:dyDescent="0.25">
      <c r="A83" s="464"/>
      <c r="B83" s="128"/>
      <c r="C83" s="465"/>
      <c r="D83" s="465"/>
      <c r="E83" s="410"/>
      <c r="F83" s="409"/>
      <c r="G83" s="465"/>
      <c r="H83" s="102"/>
      <c r="I83" s="85"/>
      <c r="J83" s="86"/>
      <c r="K83" s="466"/>
      <c r="L83" s="467"/>
      <c r="M83" s="142"/>
      <c r="N83" s="142"/>
      <c r="O83" s="142"/>
      <c r="Q83" s="160">
        <f t="shared" si="10"/>
        <v>0</v>
      </c>
      <c r="R83" s="121">
        <f t="shared" si="11"/>
        <v>0</v>
      </c>
      <c r="S83" s="269">
        <f t="shared" si="12"/>
        <v>0</v>
      </c>
      <c r="T83" s="23">
        <f t="shared" si="8"/>
        <v>0</v>
      </c>
      <c r="U83" s="268">
        <f t="shared" si="13"/>
        <v>0</v>
      </c>
      <c r="V83" s="121">
        <f t="shared" si="14"/>
        <v>0</v>
      </c>
      <c r="W83" s="270">
        <f t="shared" si="15"/>
        <v>0</v>
      </c>
      <c r="X83" s="271">
        <f t="shared" si="16"/>
        <v>0</v>
      </c>
    </row>
    <row r="84" spans="1:24" ht="18.75" thickBot="1" x14ac:dyDescent="0.3">
      <c r="A84" s="142"/>
      <c r="B84" s="272"/>
      <c r="C84" s="213"/>
      <c r="D84" s="142"/>
      <c r="E84" s="142"/>
      <c r="F84" s="213"/>
      <c r="G84" s="142"/>
      <c r="H84" s="142"/>
      <c r="I84" s="142"/>
      <c r="J84" s="142"/>
      <c r="K84" s="142"/>
      <c r="L84" s="142"/>
      <c r="M84" s="142"/>
      <c r="N84" s="142"/>
      <c r="O84" s="142"/>
      <c r="Q84" s="48">
        <f t="shared" ref="Q84:X84" si="17">SUM(Q60:Q83)</f>
        <v>0</v>
      </c>
      <c r="R84" s="49">
        <f t="shared" si="17"/>
        <v>0</v>
      </c>
      <c r="S84" s="49">
        <f t="shared" si="17"/>
        <v>0</v>
      </c>
      <c r="T84" s="50">
        <f t="shared" si="17"/>
        <v>0</v>
      </c>
      <c r="U84" s="48">
        <f t="shared" si="17"/>
        <v>0</v>
      </c>
      <c r="V84" s="49">
        <f t="shared" si="17"/>
        <v>0</v>
      </c>
      <c r="W84" s="50">
        <f t="shared" si="17"/>
        <v>0</v>
      </c>
      <c r="X84" s="47">
        <f t="shared" si="17"/>
        <v>0</v>
      </c>
    </row>
    <row r="85" spans="1:24" ht="15.75" thickBot="1" x14ac:dyDescent="0.25">
      <c r="A85" s="142"/>
      <c r="B85" s="272"/>
      <c r="C85" s="213"/>
      <c r="D85" s="142"/>
      <c r="E85" s="142"/>
      <c r="F85" s="213"/>
      <c r="G85" s="142"/>
      <c r="H85" s="142"/>
      <c r="I85" s="142"/>
      <c r="J85" s="142"/>
      <c r="K85" s="142"/>
      <c r="L85" s="142"/>
      <c r="M85" s="142"/>
      <c r="N85" s="142"/>
      <c r="O85" s="142"/>
      <c r="Q85" s="26"/>
      <c r="R85" s="26"/>
      <c r="S85" s="25"/>
      <c r="T85" s="26"/>
      <c r="U85" s="25"/>
      <c r="V85" s="25"/>
      <c r="W85" s="25"/>
      <c r="X85" s="25"/>
    </row>
    <row r="86" spans="1:24" ht="16.5" thickBot="1" x14ac:dyDescent="0.3">
      <c r="A86" s="635" t="s">
        <v>471</v>
      </c>
      <c r="B86" s="636"/>
      <c r="C86" s="636"/>
      <c r="D86" s="636"/>
      <c r="E86" s="636"/>
      <c r="F86" s="636"/>
      <c r="G86" s="636"/>
      <c r="H86" s="636"/>
      <c r="I86" s="636"/>
      <c r="J86" s="636"/>
      <c r="K86" s="636"/>
      <c r="L86" s="637"/>
      <c r="M86" s="142"/>
      <c r="N86" s="142"/>
      <c r="O86" s="142"/>
      <c r="Q86" s="25"/>
      <c r="R86" s="25"/>
      <c r="S86" s="25"/>
      <c r="T86" s="25"/>
      <c r="U86" s="25"/>
      <c r="V86" s="25"/>
      <c r="W86" s="25"/>
      <c r="X86" s="25"/>
    </row>
    <row r="87" spans="1:24" ht="35.450000000000003" customHeight="1" thickBot="1" x14ac:dyDescent="0.4">
      <c r="A87" s="641" t="s">
        <v>103</v>
      </c>
      <c r="B87" s="642"/>
      <c r="C87" s="642"/>
      <c r="D87" s="642"/>
      <c r="E87" s="642"/>
      <c r="F87" s="642"/>
      <c r="G87" s="673" t="s">
        <v>104</v>
      </c>
      <c r="H87" s="674"/>
      <c r="I87" s="675"/>
      <c r="J87" s="680" t="s">
        <v>133</v>
      </c>
      <c r="K87" s="680"/>
      <c r="L87" s="681"/>
      <c r="M87" s="146"/>
      <c r="N87" s="146"/>
      <c r="O87" s="146"/>
      <c r="P87" s="146"/>
      <c r="Q87" s="617" t="s">
        <v>35</v>
      </c>
      <c r="R87" s="618"/>
      <c r="S87" s="618"/>
      <c r="T87" s="619"/>
      <c r="U87" s="676" t="s">
        <v>391</v>
      </c>
      <c r="V87" s="677"/>
      <c r="W87" s="677"/>
      <c r="X87" s="678"/>
    </row>
    <row r="88" spans="1:24" ht="158.25" thickBot="1" x14ac:dyDescent="0.25">
      <c r="A88" s="273" t="s">
        <v>6</v>
      </c>
      <c r="B88" s="274" t="s">
        <v>4</v>
      </c>
      <c r="C88" s="274" t="s">
        <v>5</v>
      </c>
      <c r="D88" s="274" t="s">
        <v>134</v>
      </c>
      <c r="E88" s="275" t="s">
        <v>135</v>
      </c>
      <c r="F88" s="274" t="s">
        <v>77</v>
      </c>
      <c r="G88" s="276" t="s">
        <v>389</v>
      </c>
      <c r="H88" s="277" t="s">
        <v>387</v>
      </c>
      <c r="I88" s="278" t="s">
        <v>388</v>
      </c>
      <c r="J88" s="277" t="s">
        <v>399</v>
      </c>
      <c r="K88" s="277" t="s">
        <v>400</v>
      </c>
      <c r="L88" s="278" t="s">
        <v>401</v>
      </c>
      <c r="M88" s="279"/>
      <c r="N88" s="279"/>
      <c r="O88" s="279"/>
      <c r="P88" s="280"/>
      <c r="Q88" s="51" t="s">
        <v>389</v>
      </c>
      <c r="R88" s="52" t="s">
        <v>387</v>
      </c>
      <c r="S88" s="53" t="s">
        <v>388</v>
      </c>
      <c r="T88" s="54" t="s">
        <v>403</v>
      </c>
      <c r="U88" s="51" t="s">
        <v>389</v>
      </c>
      <c r="V88" s="52" t="s">
        <v>402</v>
      </c>
      <c r="W88" s="55" t="s">
        <v>388</v>
      </c>
      <c r="X88" s="56" t="s">
        <v>26</v>
      </c>
    </row>
    <row r="89" spans="1:24" x14ac:dyDescent="0.2">
      <c r="A89" s="468"/>
      <c r="B89" s="454"/>
      <c r="C89" s="455"/>
      <c r="D89" s="448"/>
      <c r="E89" s="454"/>
      <c r="F89" s="455"/>
      <c r="G89" s="447"/>
      <c r="H89" s="449"/>
      <c r="I89" s="450"/>
      <c r="J89" s="469"/>
      <c r="K89" s="469"/>
      <c r="L89" s="470"/>
      <c r="M89" s="142"/>
      <c r="N89" s="142"/>
      <c r="O89" s="142"/>
      <c r="Q89" s="281">
        <f>E89*D89*J89*0.001</f>
        <v>0</v>
      </c>
      <c r="R89" s="121">
        <f>E89*D89*K89*0.000001</f>
        <v>0</v>
      </c>
      <c r="S89" s="269">
        <f>E89*D89*L89*0.000001</f>
        <v>0</v>
      </c>
      <c r="T89" s="270">
        <f>F89*Q89</f>
        <v>0</v>
      </c>
      <c r="U89" s="281">
        <f>Q89*1</f>
        <v>0</v>
      </c>
      <c r="V89" s="121">
        <f>R89*28</f>
        <v>0</v>
      </c>
      <c r="W89" s="270">
        <f>S89*265</f>
        <v>0</v>
      </c>
      <c r="X89" s="282">
        <f>SUM(U89:W89)</f>
        <v>0</v>
      </c>
    </row>
    <row r="90" spans="1:24" x14ac:dyDescent="0.2">
      <c r="A90" s="428"/>
      <c r="B90" s="454"/>
      <c r="C90" s="452"/>
      <c r="D90" s="452"/>
      <c r="E90" s="100"/>
      <c r="F90" s="452"/>
      <c r="G90" s="453"/>
      <c r="H90" s="438"/>
      <c r="I90" s="83"/>
      <c r="J90" s="82"/>
      <c r="K90" s="82"/>
      <c r="L90" s="459"/>
      <c r="M90" s="142"/>
      <c r="N90" s="142"/>
      <c r="O90" s="142"/>
      <c r="Q90" s="281">
        <f>E90*D90*J90*0.001</f>
        <v>0</v>
      </c>
      <c r="R90" s="121">
        <f>E90*D90*K90*0.000001</f>
        <v>0</v>
      </c>
      <c r="S90" s="269">
        <f>E90*D90*L90*0.000001</f>
        <v>0</v>
      </c>
      <c r="T90" s="71">
        <f>F90*Q90</f>
        <v>0</v>
      </c>
      <c r="U90" s="268">
        <f>Q90*1</f>
        <v>0</v>
      </c>
      <c r="V90" s="121">
        <f t="shared" ref="V90:V108" si="18">R90*28</f>
        <v>0</v>
      </c>
      <c r="W90" s="270">
        <f t="shared" ref="W90:W108" si="19">S90*265</f>
        <v>0</v>
      </c>
      <c r="X90" s="21">
        <f>SUM(U90:W90)</f>
        <v>0</v>
      </c>
    </row>
    <row r="91" spans="1:24" x14ac:dyDescent="0.2">
      <c r="A91" s="428"/>
      <c r="B91" s="454"/>
      <c r="C91" s="452"/>
      <c r="D91" s="452"/>
      <c r="E91" s="100"/>
      <c r="F91" s="452"/>
      <c r="G91" s="453"/>
      <c r="H91" s="438"/>
      <c r="I91" s="83"/>
      <c r="J91" s="82"/>
      <c r="K91" s="82"/>
      <c r="L91" s="459"/>
      <c r="M91" s="142"/>
      <c r="N91" s="142"/>
      <c r="O91" s="142"/>
      <c r="Q91" s="281">
        <f>E91*D91*J91*0.001</f>
        <v>0</v>
      </c>
      <c r="R91" s="121">
        <f>E91*D91*K91*0.000001</f>
        <v>0</v>
      </c>
      <c r="S91" s="269">
        <f>E91*D91*L91*0.000001</f>
        <v>0</v>
      </c>
      <c r="T91" s="71">
        <f>F91*Q91</f>
        <v>0</v>
      </c>
      <c r="U91" s="268">
        <f>Q91*1</f>
        <v>0</v>
      </c>
      <c r="V91" s="121">
        <f t="shared" si="18"/>
        <v>0</v>
      </c>
      <c r="W91" s="270">
        <f t="shared" si="19"/>
        <v>0</v>
      </c>
      <c r="X91" s="21">
        <f>SUM(U91:W91)</f>
        <v>0</v>
      </c>
    </row>
    <row r="92" spans="1:24" x14ac:dyDescent="0.2">
      <c r="A92" s="428"/>
      <c r="B92" s="454"/>
      <c r="C92" s="452"/>
      <c r="D92" s="452"/>
      <c r="E92" s="100"/>
      <c r="F92" s="452"/>
      <c r="G92" s="453"/>
      <c r="H92" s="438"/>
      <c r="I92" s="83"/>
      <c r="J92" s="82"/>
      <c r="K92" s="82"/>
      <c r="L92" s="459"/>
      <c r="M92" s="142"/>
      <c r="N92" s="142"/>
      <c r="O92" s="142"/>
      <c r="Q92" s="281">
        <f>E92*D92*J92*0.001</f>
        <v>0</v>
      </c>
      <c r="R92" s="121">
        <f>E92*D92*K92*0.000001</f>
        <v>0</v>
      </c>
      <c r="S92" s="269">
        <f>E92*D92*L92*0.000001</f>
        <v>0</v>
      </c>
      <c r="T92" s="71">
        <f>F92*Q92</f>
        <v>0</v>
      </c>
      <c r="U92" s="268">
        <f>Q92*1</f>
        <v>0</v>
      </c>
      <c r="V92" s="121">
        <f t="shared" si="18"/>
        <v>0</v>
      </c>
      <c r="W92" s="270">
        <f t="shared" si="19"/>
        <v>0</v>
      </c>
      <c r="X92" s="21">
        <f>SUM(U92:W92)</f>
        <v>0</v>
      </c>
    </row>
    <row r="93" spans="1:24" x14ac:dyDescent="0.2">
      <c r="A93" s="428"/>
      <c r="B93" s="454"/>
      <c r="C93" s="452"/>
      <c r="D93" s="460"/>
      <c r="E93" s="407"/>
      <c r="F93" s="460"/>
      <c r="G93" s="453"/>
      <c r="H93" s="438"/>
      <c r="I93" s="83"/>
      <c r="J93" s="471"/>
      <c r="K93" s="471"/>
      <c r="L93" s="408"/>
      <c r="M93" s="142"/>
      <c r="N93" s="142"/>
      <c r="O93" s="142"/>
      <c r="Q93" s="281">
        <f>E93*D93*J93*0.001</f>
        <v>0</v>
      </c>
      <c r="R93" s="121">
        <f>E93*D93*K93*0.000001</f>
        <v>0</v>
      </c>
      <c r="S93" s="269">
        <f>E93*D93*L93*0.000001</f>
        <v>0</v>
      </c>
      <c r="T93" s="71">
        <f>F93*Q93</f>
        <v>0</v>
      </c>
      <c r="U93" s="268">
        <f>Q93*1</f>
        <v>0</v>
      </c>
      <c r="V93" s="121">
        <f t="shared" si="18"/>
        <v>0</v>
      </c>
      <c r="W93" s="270">
        <f t="shared" si="19"/>
        <v>0</v>
      </c>
      <c r="X93" s="21">
        <f>SUM(U93:W93)</f>
        <v>0</v>
      </c>
    </row>
    <row r="94" spans="1:24" x14ac:dyDescent="0.2">
      <c r="A94" s="428"/>
      <c r="B94" s="454"/>
      <c r="C94" s="452"/>
      <c r="D94" s="460"/>
      <c r="E94" s="407"/>
      <c r="F94" s="460"/>
      <c r="G94" s="453"/>
      <c r="H94" s="438"/>
      <c r="I94" s="83"/>
      <c r="J94" s="471"/>
      <c r="K94" s="471"/>
      <c r="L94" s="408"/>
      <c r="M94" s="142"/>
      <c r="N94" s="142"/>
      <c r="O94" s="142"/>
      <c r="Q94" s="281">
        <f t="shared" ref="Q94:Q104" si="20">E94*D94*J94*0.001</f>
        <v>0</v>
      </c>
      <c r="R94" s="121">
        <f t="shared" ref="R94:R104" si="21">E94*D94*K94*0.000001</f>
        <v>0</v>
      </c>
      <c r="S94" s="269">
        <f t="shared" ref="S94:S104" si="22">E94*D94*L94*0.000001</f>
        <v>0</v>
      </c>
      <c r="T94" s="71">
        <f t="shared" ref="T94:T104" si="23">F94*Q94</f>
        <v>0</v>
      </c>
      <c r="U94" s="268">
        <f t="shared" ref="U94:U104" si="24">Q94*1</f>
        <v>0</v>
      </c>
      <c r="V94" s="121">
        <f t="shared" si="18"/>
        <v>0</v>
      </c>
      <c r="W94" s="270">
        <f t="shared" si="19"/>
        <v>0</v>
      </c>
      <c r="X94" s="21">
        <f t="shared" ref="X94:X104" si="25">SUM(U94:W94)</f>
        <v>0</v>
      </c>
    </row>
    <row r="95" spans="1:24" x14ac:dyDescent="0.2">
      <c r="A95" s="428"/>
      <c r="B95" s="454"/>
      <c r="C95" s="452"/>
      <c r="D95" s="460"/>
      <c r="E95" s="407"/>
      <c r="F95" s="460"/>
      <c r="G95" s="453"/>
      <c r="H95" s="438"/>
      <c r="I95" s="83"/>
      <c r="J95" s="471"/>
      <c r="K95" s="471"/>
      <c r="L95" s="408"/>
      <c r="M95" s="142"/>
      <c r="N95" s="142"/>
      <c r="O95" s="142"/>
      <c r="Q95" s="281">
        <f>E95*D95*J95*0.001</f>
        <v>0</v>
      </c>
      <c r="R95" s="121">
        <f>E95*D95*K95*0.000001</f>
        <v>0</v>
      </c>
      <c r="S95" s="269">
        <f>E95*D95*L95*0.000001</f>
        <v>0</v>
      </c>
      <c r="T95" s="71">
        <f>F95*Q95</f>
        <v>0</v>
      </c>
      <c r="U95" s="268">
        <f>Q95*1</f>
        <v>0</v>
      </c>
      <c r="V95" s="121">
        <f t="shared" si="18"/>
        <v>0</v>
      </c>
      <c r="W95" s="270">
        <f t="shared" si="19"/>
        <v>0</v>
      </c>
      <c r="X95" s="21">
        <f>SUM(U95:W95)</f>
        <v>0</v>
      </c>
    </row>
    <row r="96" spans="1:24" x14ac:dyDescent="0.2">
      <c r="A96" s="428"/>
      <c r="B96" s="454"/>
      <c r="C96" s="452"/>
      <c r="D96" s="460"/>
      <c r="E96" s="407"/>
      <c r="F96" s="460"/>
      <c r="G96" s="453"/>
      <c r="H96" s="438"/>
      <c r="I96" s="83"/>
      <c r="J96" s="471"/>
      <c r="K96" s="471"/>
      <c r="L96" s="408"/>
      <c r="M96" s="142"/>
      <c r="N96" s="142"/>
      <c r="O96" s="142"/>
      <c r="Q96" s="281">
        <f>E96*D96*J96*0.001</f>
        <v>0</v>
      </c>
      <c r="R96" s="121">
        <f>E96*D96*K96*0.000001</f>
        <v>0</v>
      </c>
      <c r="S96" s="269">
        <f>E96*D96*L96*0.000001</f>
        <v>0</v>
      </c>
      <c r="T96" s="71">
        <f>F96*Q96</f>
        <v>0</v>
      </c>
      <c r="U96" s="268">
        <f>Q96*1</f>
        <v>0</v>
      </c>
      <c r="V96" s="121">
        <f t="shared" si="18"/>
        <v>0</v>
      </c>
      <c r="W96" s="270">
        <f t="shared" si="19"/>
        <v>0</v>
      </c>
      <c r="X96" s="21">
        <f>SUM(U96:W96)</f>
        <v>0</v>
      </c>
    </row>
    <row r="97" spans="1:24" x14ac:dyDescent="0.2">
      <c r="A97" s="428"/>
      <c r="B97" s="454"/>
      <c r="C97" s="452"/>
      <c r="D97" s="460"/>
      <c r="E97" s="407"/>
      <c r="F97" s="460"/>
      <c r="G97" s="453"/>
      <c r="H97" s="438"/>
      <c r="I97" s="83"/>
      <c r="J97" s="471"/>
      <c r="K97" s="471"/>
      <c r="L97" s="408"/>
      <c r="M97" s="142"/>
      <c r="N97" s="142"/>
      <c r="O97" s="142"/>
      <c r="Q97" s="281">
        <f>E97*D97*J97*0.001</f>
        <v>0</v>
      </c>
      <c r="R97" s="121">
        <f>E97*D97*K97*0.000001</f>
        <v>0</v>
      </c>
      <c r="S97" s="269">
        <f>E97*D97*L97*0.000001</f>
        <v>0</v>
      </c>
      <c r="T97" s="71">
        <f>F97*Q97</f>
        <v>0</v>
      </c>
      <c r="U97" s="268">
        <f>Q97*1</f>
        <v>0</v>
      </c>
      <c r="V97" s="121">
        <f t="shared" si="18"/>
        <v>0</v>
      </c>
      <c r="W97" s="270">
        <f t="shared" si="19"/>
        <v>0</v>
      </c>
      <c r="X97" s="21">
        <f>SUM(U97:W97)</f>
        <v>0</v>
      </c>
    </row>
    <row r="98" spans="1:24" x14ac:dyDescent="0.2">
      <c r="A98" s="428"/>
      <c r="B98" s="454"/>
      <c r="C98" s="452"/>
      <c r="D98" s="460"/>
      <c r="E98" s="407"/>
      <c r="F98" s="460"/>
      <c r="G98" s="453"/>
      <c r="H98" s="438"/>
      <c r="I98" s="83"/>
      <c r="J98" s="471"/>
      <c r="K98" s="471"/>
      <c r="L98" s="408"/>
      <c r="M98" s="142"/>
      <c r="N98" s="142"/>
      <c r="O98" s="142"/>
      <c r="Q98" s="281">
        <f>E98*D98*J98*0.001</f>
        <v>0</v>
      </c>
      <c r="R98" s="121">
        <f>E98*D98*K98*0.000001</f>
        <v>0</v>
      </c>
      <c r="S98" s="269">
        <f>E98*D98*L98*0.000001</f>
        <v>0</v>
      </c>
      <c r="T98" s="71">
        <f>F98*Q98</f>
        <v>0</v>
      </c>
      <c r="U98" s="268">
        <f>Q98*1</f>
        <v>0</v>
      </c>
      <c r="V98" s="121">
        <f t="shared" si="18"/>
        <v>0</v>
      </c>
      <c r="W98" s="270">
        <f t="shared" si="19"/>
        <v>0</v>
      </c>
      <c r="X98" s="21">
        <f>SUM(U98:W98)</f>
        <v>0</v>
      </c>
    </row>
    <row r="99" spans="1:24" x14ac:dyDescent="0.2">
      <c r="A99" s="428"/>
      <c r="B99" s="454"/>
      <c r="C99" s="452"/>
      <c r="D99" s="460"/>
      <c r="E99" s="407"/>
      <c r="F99" s="460"/>
      <c r="G99" s="453"/>
      <c r="H99" s="438"/>
      <c r="I99" s="83"/>
      <c r="J99" s="471"/>
      <c r="K99" s="471"/>
      <c r="L99" s="408"/>
      <c r="M99" s="142"/>
      <c r="N99" s="142"/>
      <c r="O99" s="142"/>
      <c r="Q99" s="281">
        <f>E99*D99*J99*0.001</f>
        <v>0</v>
      </c>
      <c r="R99" s="121">
        <f>E99*D99*K99*0.000001</f>
        <v>0</v>
      </c>
      <c r="S99" s="269">
        <f>E99*D99*L99*0.000001</f>
        <v>0</v>
      </c>
      <c r="T99" s="71">
        <f>F99*Q99</f>
        <v>0</v>
      </c>
      <c r="U99" s="268">
        <f>Q99*1</f>
        <v>0</v>
      </c>
      <c r="V99" s="121">
        <f t="shared" si="18"/>
        <v>0</v>
      </c>
      <c r="W99" s="270">
        <f t="shared" si="19"/>
        <v>0</v>
      </c>
      <c r="X99" s="21">
        <f>SUM(U99:W99)</f>
        <v>0</v>
      </c>
    </row>
    <row r="100" spans="1:24" x14ac:dyDescent="0.2">
      <c r="A100" s="428"/>
      <c r="B100" s="454"/>
      <c r="C100" s="452"/>
      <c r="D100" s="460"/>
      <c r="E100" s="407"/>
      <c r="F100" s="460"/>
      <c r="G100" s="453"/>
      <c r="H100" s="438"/>
      <c r="I100" s="83"/>
      <c r="J100" s="471"/>
      <c r="K100" s="471"/>
      <c r="L100" s="408"/>
      <c r="M100" s="142"/>
      <c r="N100" s="142"/>
      <c r="O100" s="142"/>
      <c r="Q100" s="281">
        <f t="shared" si="20"/>
        <v>0</v>
      </c>
      <c r="R100" s="121">
        <f t="shared" si="21"/>
        <v>0</v>
      </c>
      <c r="S100" s="269">
        <f t="shared" si="22"/>
        <v>0</v>
      </c>
      <c r="T100" s="71">
        <f t="shared" si="23"/>
        <v>0</v>
      </c>
      <c r="U100" s="268">
        <f t="shared" si="24"/>
        <v>0</v>
      </c>
      <c r="V100" s="121">
        <f t="shared" si="18"/>
        <v>0</v>
      </c>
      <c r="W100" s="270">
        <f t="shared" si="19"/>
        <v>0</v>
      </c>
      <c r="X100" s="21">
        <f t="shared" si="25"/>
        <v>0</v>
      </c>
    </row>
    <row r="101" spans="1:24" x14ac:dyDescent="0.2">
      <c r="A101" s="428"/>
      <c r="B101" s="454"/>
      <c r="C101" s="452"/>
      <c r="D101" s="460"/>
      <c r="E101" s="407"/>
      <c r="F101" s="460"/>
      <c r="G101" s="453"/>
      <c r="H101" s="438"/>
      <c r="I101" s="83"/>
      <c r="J101" s="471"/>
      <c r="K101" s="471"/>
      <c r="L101" s="408"/>
      <c r="M101" s="142"/>
      <c r="N101" s="142"/>
      <c r="O101" s="142"/>
      <c r="Q101" s="281">
        <f t="shared" si="20"/>
        <v>0</v>
      </c>
      <c r="R101" s="121">
        <f t="shared" si="21"/>
        <v>0</v>
      </c>
      <c r="S101" s="269">
        <f t="shared" si="22"/>
        <v>0</v>
      </c>
      <c r="T101" s="71">
        <f t="shared" si="23"/>
        <v>0</v>
      </c>
      <c r="U101" s="268">
        <f t="shared" si="24"/>
        <v>0</v>
      </c>
      <c r="V101" s="121">
        <f t="shared" si="18"/>
        <v>0</v>
      </c>
      <c r="W101" s="270">
        <f t="shared" si="19"/>
        <v>0</v>
      </c>
      <c r="X101" s="21">
        <f t="shared" si="25"/>
        <v>0</v>
      </c>
    </row>
    <row r="102" spans="1:24" x14ac:dyDescent="0.2">
      <c r="A102" s="428"/>
      <c r="B102" s="454"/>
      <c r="C102" s="452"/>
      <c r="D102" s="460"/>
      <c r="E102" s="407"/>
      <c r="F102" s="460"/>
      <c r="G102" s="453"/>
      <c r="H102" s="438"/>
      <c r="I102" s="83"/>
      <c r="J102" s="471"/>
      <c r="K102" s="471"/>
      <c r="L102" s="408"/>
      <c r="M102" s="142"/>
      <c r="N102" s="142"/>
      <c r="O102" s="142"/>
      <c r="Q102" s="281">
        <f t="shared" si="20"/>
        <v>0</v>
      </c>
      <c r="R102" s="121">
        <f t="shared" si="21"/>
        <v>0</v>
      </c>
      <c r="S102" s="269">
        <f t="shared" si="22"/>
        <v>0</v>
      </c>
      <c r="T102" s="71">
        <f t="shared" si="23"/>
        <v>0</v>
      </c>
      <c r="U102" s="268">
        <f t="shared" si="24"/>
        <v>0</v>
      </c>
      <c r="V102" s="121">
        <f t="shared" si="18"/>
        <v>0</v>
      </c>
      <c r="W102" s="270">
        <f t="shared" si="19"/>
        <v>0</v>
      </c>
      <c r="X102" s="21">
        <f t="shared" si="25"/>
        <v>0</v>
      </c>
    </row>
    <row r="103" spans="1:24" x14ac:dyDescent="0.2">
      <c r="A103" s="428"/>
      <c r="B103" s="454"/>
      <c r="C103" s="452"/>
      <c r="D103" s="460"/>
      <c r="E103" s="407"/>
      <c r="F103" s="460"/>
      <c r="G103" s="453"/>
      <c r="H103" s="438"/>
      <c r="I103" s="83"/>
      <c r="J103" s="471"/>
      <c r="K103" s="471"/>
      <c r="L103" s="408"/>
      <c r="M103" s="142"/>
      <c r="N103" s="142"/>
      <c r="O103" s="142"/>
      <c r="Q103" s="281">
        <f t="shared" si="20"/>
        <v>0</v>
      </c>
      <c r="R103" s="121">
        <f t="shared" si="21"/>
        <v>0</v>
      </c>
      <c r="S103" s="269">
        <f t="shared" si="22"/>
        <v>0</v>
      </c>
      <c r="T103" s="71">
        <f t="shared" si="23"/>
        <v>0</v>
      </c>
      <c r="U103" s="268">
        <f t="shared" si="24"/>
        <v>0</v>
      </c>
      <c r="V103" s="121">
        <f t="shared" si="18"/>
        <v>0</v>
      </c>
      <c r="W103" s="270">
        <f t="shared" si="19"/>
        <v>0</v>
      </c>
      <c r="X103" s="21">
        <f t="shared" si="25"/>
        <v>0</v>
      </c>
    </row>
    <row r="104" spans="1:24" x14ac:dyDescent="0.2">
      <c r="A104" s="428"/>
      <c r="B104" s="454"/>
      <c r="C104" s="452"/>
      <c r="D104" s="460"/>
      <c r="E104" s="407"/>
      <c r="F104" s="460"/>
      <c r="G104" s="453"/>
      <c r="H104" s="438"/>
      <c r="I104" s="83"/>
      <c r="J104" s="471"/>
      <c r="K104" s="471"/>
      <c r="L104" s="408"/>
      <c r="M104" s="142"/>
      <c r="N104" s="142"/>
      <c r="O104" s="142"/>
      <c r="Q104" s="281">
        <f t="shared" si="20"/>
        <v>0</v>
      </c>
      <c r="R104" s="121">
        <f t="shared" si="21"/>
        <v>0</v>
      </c>
      <c r="S104" s="269">
        <f t="shared" si="22"/>
        <v>0</v>
      </c>
      <c r="T104" s="71">
        <f t="shared" si="23"/>
        <v>0</v>
      </c>
      <c r="U104" s="268">
        <f t="shared" si="24"/>
        <v>0</v>
      </c>
      <c r="V104" s="121">
        <f t="shared" si="18"/>
        <v>0</v>
      </c>
      <c r="W104" s="270">
        <f t="shared" si="19"/>
        <v>0</v>
      </c>
      <c r="X104" s="21">
        <f t="shared" si="25"/>
        <v>0</v>
      </c>
    </row>
    <row r="105" spans="1:24" x14ac:dyDescent="0.2">
      <c r="A105" s="428"/>
      <c r="B105" s="454"/>
      <c r="C105" s="452"/>
      <c r="D105" s="460"/>
      <c r="E105" s="407"/>
      <c r="F105" s="460"/>
      <c r="G105" s="453"/>
      <c r="H105" s="438"/>
      <c r="I105" s="83"/>
      <c r="J105" s="471"/>
      <c r="K105" s="471"/>
      <c r="L105" s="408"/>
      <c r="M105" s="142"/>
      <c r="N105" s="142"/>
      <c r="O105" s="142"/>
      <c r="Q105" s="281">
        <f>E105*D105*J105*0.001</f>
        <v>0</v>
      </c>
      <c r="R105" s="121">
        <f>E105*D105*K105*0.000001</f>
        <v>0</v>
      </c>
      <c r="S105" s="269">
        <f>E105*D105*L105*0.000001</f>
        <v>0</v>
      </c>
      <c r="T105" s="71">
        <f>F105*Q105</f>
        <v>0</v>
      </c>
      <c r="U105" s="268">
        <f>Q105*1</f>
        <v>0</v>
      </c>
      <c r="V105" s="121">
        <f t="shared" si="18"/>
        <v>0</v>
      </c>
      <c r="W105" s="270">
        <f t="shared" si="19"/>
        <v>0</v>
      </c>
      <c r="X105" s="21">
        <f>SUM(U105:W105)</f>
        <v>0</v>
      </c>
    </row>
    <row r="106" spans="1:24" x14ac:dyDescent="0.2">
      <c r="A106" s="428"/>
      <c r="B106" s="454"/>
      <c r="C106" s="452"/>
      <c r="D106" s="460"/>
      <c r="E106" s="407"/>
      <c r="F106" s="460"/>
      <c r="G106" s="453"/>
      <c r="H106" s="438"/>
      <c r="I106" s="83"/>
      <c r="J106" s="471"/>
      <c r="K106" s="471"/>
      <c r="L106" s="408"/>
      <c r="M106" s="142"/>
      <c r="N106" s="142"/>
      <c r="O106" s="142"/>
      <c r="Q106" s="281">
        <f>E106*D106*J106*0.001</f>
        <v>0</v>
      </c>
      <c r="R106" s="121">
        <f>E106*D106*K106*0.000001</f>
        <v>0</v>
      </c>
      <c r="S106" s="269">
        <f>E106*D106*L106*0.000001</f>
        <v>0</v>
      </c>
      <c r="T106" s="71">
        <f>F106*Q106</f>
        <v>0</v>
      </c>
      <c r="U106" s="268">
        <f>Q106*1</f>
        <v>0</v>
      </c>
      <c r="V106" s="121">
        <f t="shared" si="18"/>
        <v>0</v>
      </c>
      <c r="W106" s="270">
        <f t="shared" si="19"/>
        <v>0</v>
      </c>
      <c r="X106" s="21">
        <f>SUM(U106:W106)</f>
        <v>0</v>
      </c>
    </row>
    <row r="107" spans="1:24" x14ac:dyDescent="0.2">
      <c r="A107" s="428"/>
      <c r="B107" s="454"/>
      <c r="C107" s="452"/>
      <c r="D107" s="460"/>
      <c r="E107" s="407"/>
      <c r="F107" s="460"/>
      <c r="G107" s="453"/>
      <c r="H107" s="438"/>
      <c r="I107" s="83"/>
      <c r="J107" s="471"/>
      <c r="K107" s="407"/>
      <c r="L107" s="463"/>
      <c r="M107" s="142"/>
      <c r="N107" s="142"/>
      <c r="O107" s="142"/>
      <c r="Q107" s="281">
        <f>E107*D107*J107*0.001</f>
        <v>0</v>
      </c>
      <c r="R107" s="121">
        <f>E107*D107*K107*0.000001</f>
        <v>0</v>
      </c>
      <c r="S107" s="269">
        <f>E107*D107*L107*0.000001</f>
        <v>0</v>
      </c>
      <c r="T107" s="71">
        <f>F107*Q107</f>
        <v>0</v>
      </c>
      <c r="U107" s="268">
        <f>Q107*1</f>
        <v>0</v>
      </c>
      <c r="V107" s="121">
        <f t="shared" si="18"/>
        <v>0</v>
      </c>
      <c r="W107" s="270">
        <f t="shared" si="19"/>
        <v>0</v>
      </c>
      <c r="X107" s="21">
        <f>SUM(U107:W107)</f>
        <v>0</v>
      </c>
    </row>
    <row r="108" spans="1:24" ht="15.75" thickBot="1" x14ac:dyDescent="0.25">
      <c r="A108" s="102"/>
      <c r="B108" s="128"/>
      <c r="C108" s="465"/>
      <c r="D108" s="465"/>
      <c r="E108" s="410"/>
      <c r="F108" s="465"/>
      <c r="G108" s="102"/>
      <c r="H108" s="85"/>
      <c r="I108" s="86"/>
      <c r="J108" s="472"/>
      <c r="K108" s="410"/>
      <c r="L108" s="467"/>
      <c r="M108" s="142"/>
      <c r="N108" s="142"/>
      <c r="O108" s="142"/>
      <c r="Q108" s="281">
        <f>E108*D108*J108*0.001</f>
        <v>0</v>
      </c>
      <c r="R108" s="121">
        <f>E108*D108*K108*0.000001</f>
        <v>0</v>
      </c>
      <c r="S108" s="269">
        <f>E108*D108*L108*0.000001</f>
        <v>0</v>
      </c>
      <c r="T108" s="23">
        <f>F108*Q108</f>
        <v>0</v>
      </c>
      <c r="U108" s="160">
        <f>Q108*1</f>
        <v>0</v>
      </c>
      <c r="V108" s="121">
        <f t="shared" si="18"/>
        <v>0</v>
      </c>
      <c r="W108" s="270">
        <f t="shared" si="19"/>
        <v>0</v>
      </c>
      <c r="X108" s="271">
        <f>SUM(U108:W108)</f>
        <v>0</v>
      </c>
    </row>
    <row r="109" spans="1:24" ht="18.75" thickBot="1" x14ac:dyDescent="0.3">
      <c r="A109" s="142"/>
      <c r="B109" s="142"/>
      <c r="C109" s="142"/>
      <c r="D109" s="142"/>
      <c r="E109" s="142"/>
      <c r="F109" s="142"/>
      <c r="G109" s="142"/>
      <c r="H109" s="142"/>
      <c r="I109" s="142"/>
      <c r="J109" s="142"/>
      <c r="K109" s="142"/>
      <c r="L109" s="142"/>
      <c r="M109" s="142"/>
      <c r="N109" s="142"/>
      <c r="O109" s="142"/>
      <c r="Q109" s="48">
        <f t="shared" ref="Q109:X109" si="26">SUM(Q89:Q108)</f>
        <v>0</v>
      </c>
      <c r="R109" s="49">
        <f t="shared" si="26"/>
        <v>0</v>
      </c>
      <c r="S109" s="49">
        <f t="shared" si="26"/>
        <v>0</v>
      </c>
      <c r="T109" s="50">
        <f t="shared" si="26"/>
        <v>0</v>
      </c>
      <c r="U109" s="48">
        <f t="shared" si="26"/>
        <v>0</v>
      </c>
      <c r="V109" s="50">
        <f t="shared" si="26"/>
        <v>0</v>
      </c>
      <c r="W109" s="48">
        <f t="shared" si="26"/>
        <v>0</v>
      </c>
      <c r="X109" s="50">
        <f t="shared" si="26"/>
        <v>0</v>
      </c>
    </row>
    <row r="110" spans="1:24" ht="16.5" customHeight="1" thickBot="1" x14ac:dyDescent="0.3">
      <c r="A110" s="638" t="s">
        <v>472</v>
      </c>
      <c r="B110" s="639"/>
      <c r="C110" s="639"/>
      <c r="D110" s="639"/>
      <c r="E110" s="639"/>
      <c r="F110" s="639"/>
      <c r="G110" s="639"/>
      <c r="H110" s="639"/>
      <c r="I110" s="639"/>
      <c r="J110" s="639"/>
      <c r="K110" s="639"/>
      <c r="L110" s="639"/>
      <c r="M110" s="639"/>
      <c r="N110" s="639"/>
      <c r="O110" s="640"/>
      <c r="Q110" s="26"/>
      <c r="R110" s="26"/>
      <c r="S110" s="25"/>
      <c r="T110" s="26"/>
      <c r="U110" s="25"/>
      <c r="V110" s="25"/>
      <c r="W110" s="25"/>
      <c r="X110" s="25"/>
    </row>
    <row r="111" spans="1:24" ht="16.5" customHeight="1" thickBot="1" x14ac:dyDescent="0.3">
      <c r="A111" s="641" t="s">
        <v>270</v>
      </c>
      <c r="B111" s="642"/>
      <c r="C111" s="642"/>
      <c r="D111" s="642"/>
      <c r="E111" s="642"/>
      <c r="F111" s="642"/>
      <c r="G111" s="642"/>
      <c r="H111" s="642"/>
      <c r="I111" s="642"/>
      <c r="J111" s="642"/>
      <c r="K111" s="642"/>
      <c r="L111" s="642"/>
      <c r="M111" s="642"/>
      <c r="N111" s="642"/>
      <c r="O111" s="643"/>
      <c r="P111" s="25"/>
      <c r="Q111" s="25"/>
      <c r="R111" s="25"/>
      <c r="S111" s="25"/>
      <c r="T111" s="25"/>
      <c r="U111" s="25"/>
      <c r="V111" s="25"/>
      <c r="W111" s="25"/>
    </row>
    <row r="112" spans="1:24" ht="32.25" thickBot="1" x14ac:dyDescent="0.4">
      <c r="A112" s="635" t="s">
        <v>103</v>
      </c>
      <c r="B112" s="636"/>
      <c r="C112" s="636"/>
      <c r="D112" s="636"/>
      <c r="E112" s="636"/>
      <c r="F112" s="637"/>
      <c r="G112" s="635" t="s">
        <v>106</v>
      </c>
      <c r="H112" s="636"/>
      <c r="I112" s="636"/>
      <c r="J112" s="636"/>
      <c r="K112" s="636"/>
      <c r="L112" s="637"/>
      <c r="M112" s="283" t="s">
        <v>104</v>
      </c>
      <c r="N112" s="636" t="s">
        <v>105</v>
      </c>
      <c r="O112" s="637"/>
      <c r="P112" s="80"/>
      <c r="Q112" s="617" t="s">
        <v>35</v>
      </c>
      <c r="R112" s="618"/>
      <c r="S112" s="618"/>
      <c r="T112" s="619"/>
      <c r="U112" s="676" t="s">
        <v>391</v>
      </c>
      <c r="V112" s="677"/>
      <c r="W112" s="677"/>
      <c r="X112" s="678"/>
    </row>
    <row r="113" spans="1:84" ht="158.25" thickBot="1" x14ac:dyDescent="0.25">
      <c r="A113" s="256" t="s">
        <v>6</v>
      </c>
      <c r="B113" s="258" t="s">
        <v>4</v>
      </c>
      <c r="C113" s="258" t="s">
        <v>5</v>
      </c>
      <c r="D113" s="257" t="s">
        <v>245</v>
      </c>
      <c r="E113" s="258" t="s">
        <v>248</v>
      </c>
      <c r="F113" s="284" t="s">
        <v>249</v>
      </c>
      <c r="G113" s="260" t="s">
        <v>250</v>
      </c>
      <c r="H113" s="258" t="s">
        <v>251</v>
      </c>
      <c r="I113" s="258" t="s">
        <v>252</v>
      </c>
      <c r="J113" s="258" t="s">
        <v>253</v>
      </c>
      <c r="K113" s="258" t="s">
        <v>254</v>
      </c>
      <c r="L113" s="257" t="s">
        <v>255</v>
      </c>
      <c r="M113" s="285" t="s">
        <v>389</v>
      </c>
      <c r="N113" s="261" t="s">
        <v>404</v>
      </c>
      <c r="O113" s="262" t="s">
        <v>405</v>
      </c>
      <c r="P113" s="286"/>
      <c r="Q113" s="51" t="s">
        <v>389</v>
      </c>
      <c r="R113" s="52" t="s">
        <v>387</v>
      </c>
      <c r="S113" s="53" t="s">
        <v>388</v>
      </c>
      <c r="T113" s="54" t="s">
        <v>403</v>
      </c>
      <c r="U113" s="51" t="s">
        <v>390</v>
      </c>
      <c r="V113" s="52" t="s">
        <v>387</v>
      </c>
      <c r="W113" s="55" t="s">
        <v>388</v>
      </c>
      <c r="X113" s="57" t="s">
        <v>26</v>
      </c>
    </row>
    <row r="114" spans="1:84" x14ac:dyDescent="0.2">
      <c r="A114" s="468" t="s">
        <v>206</v>
      </c>
      <c r="B114" s="454"/>
      <c r="C114" s="455"/>
      <c r="D114" s="455"/>
      <c r="E114" s="454"/>
      <c r="F114" s="458"/>
      <c r="G114" s="457"/>
      <c r="H114" s="125"/>
      <c r="I114" s="125"/>
      <c r="J114" s="125"/>
      <c r="K114" s="125"/>
      <c r="L114" s="456"/>
      <c r="M114" s="473"/>
      <c r="N114" s="125"/>
      <c r="O114" s="474"/>
      <c r="Q114" s="281">
        <f t="shared" ref="Q114:Q134" si="27">(G114*3.664*E114)-(((H114*I114-L114)+(J114*K114))*3.664)</f>
        <v>0</v>
      </c>
      <c r="R114" s="121">
        <f t="shared" ref="R114:R134" si="28">E114*N114*0.001</f>
        <v>0</v>
      </c>
      <c r="S114" s="269">
        <f t="shared" ref="S114:S134" si="29">E114*O114*0.001</f>
        <v>0</v>
      </c>
      <c r="T114" s="270">
        <f t="shared" ref="T114:T134" si="30">F114*Q114</f>
        <v>0</v>
      </c>
      <c r="U114" s="281">
        <f>Q114*1</f>
        <v>0</v>
      </c>
      <c r="V114" s="121">
        <f>R114*28</f>
        <v>0</v>
      </c>
      <c r="W114" s="270">
        <f>S114*265</f>
        <v>0</v>
      </c>
      <c r="X114" s="46">
        <f>SUM(U114:W114)</f>
        <v>0</v>
      </c>
    </row>
    <row r="115" spans="1:84" ht="15.75" thickBot="1" x14ac:dyDescent="0.25">
      <c r="A115" s="468" t="s">
        <v>206</v>
      </c>
      <c r="B115" s="454"/>
      <c r="C115" s="452"/>
      <c r="D115" s="452"/>
      <c r="E115" s="100"/>
      <c r="F115" s="350"/>
      <c r="G115" s="99"/>
      <c r="H115" s="82"/>
      <c r="I115" s="82"/>
      <c r="J115" s="82"/>
      <c r="K115" s="82"/>
      <c r="L115" s="406"/>
      <c r="M115" s="475"/>
      <c r="N115" s="82"/>
      <c r="O115" s="459"/>
      <c r="Q115" s="281">
        <f t="shared" si="27"/>
        <v>0</v>
      </c>
      <c r="R115" s="121">
        <f t="shared" si="28"/>
        <v>0</v>
      </c>
      <c r="S115" s="269">
        <f t="shared" si="29"/>
        <v>0</v>
      </c>
      <c r="T115" s="71">
        <f t="shared" si="30"/>
        <v>0</v>
      </c>
      <c r="U115" s="268">
        <f>Q115*1</f>
        <v>0</v>
      </c>
      <c r="V115" s="121">
        <f t="shared" ref="V115:V133" si="31">R115*28</f>
        <v>0</v>
      </c>
      <c r="W115" s="270">
        <f t="shared" ref="W115:W134" si="32">S115*265</f>
        <v>0</v>
      </c>
      <c r="X115" s="287">
        <f>SUM(U115:W115)</f>
        <v>0</v>
      </c>
    </row>
    <row r="116" spans="1:84" s="288" customFormat="1" ht="15.75" thickBot="1" x14ac:dyDescent="0.25">
      <c r="A116" s="468" t="s">
        <v>206</v>
      </c>
      <c r="B116" s="454"/>
      <c r="C116" s="452"/>
      <c r="D116" s="452"/>
      <c r="E116" s="100"/>
      <c r="F116" s="350"/>
      <c r="G116" s="99"/>
      <c r="H116" s="82"/>
      <c r="I116" s="82"/>
      <c r="J116" s="82"/>
      <c r="K116" s="82"/>
      <c r="L116" s="406"/>
      <c r="M116" s="475"/>
      <c r="N116" s="82"/>
      <c r="O116" s="459"/>
      <c r="P116" s="13"/>
      <c r="Q116" s="281">
        <f t="shared" si="27"/>
        <v>0</v>
      </c>
      <c r="R116" s="121">
        <f t="shared" si="28"/>
        <v>0</v>
      </c>
      <c r="S116" s="269">
        <f t="shared" si="29"/>
        <v>0</v>
      </c>
      <c r="T116" s="71">
        <f t="shared" si="30"/>
        <v>0</v>
      </c>
      <c r="U116" s="268">
        <f t="shared" ref="U116:U130" si="33">Q116*1</f>
        <v>0</v>
      </c>
      <c r="V116" s="121">
        <f t="shared" si="31"/>
        <v>0</v>
      </c>
      <c r="W116" s="270">
        <f t="shared" si="32"/>
        <v>0</v>
      </c>
      <c r="X116" s="287">
        <f t="shared" ref="X116:X130" si="34">SUM(U116:W116)</f>
        <v>0</v>
      </c>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row>
    <row r="117" spans="1:84" x14ac:dyDescent="0.2">
      <c r="A117" s="468" t="s">
        <v>206</v>
      </c>
      <c r="B117" s="454"/>
      <c r="C117" s="452"/>
      <c r="D117" s="452"/>
      <c r="E117" s="100"/>
      <c r="F117" s="350"/>
      <c r="G117" s="99"/>
      <c r="H117" s="82"/>
      <c r="I117" s="82"/>
      <c r="J117" s="82"/>
      <c r="K117" s="82"/>
      <c r="L117" s="406"/>
      <c r="M117" s="475"/>
      <c r="N117" s="82"/>
      <c r="O117" s="459"/>
      <c r="Q117" s="281">
        <f t="shared" si="27"/>
        <v>0</v>
      </c>
      <c r="R117" s="121">
        <f t="shared" si="28"/>
        <v>0</v>
      </c>
      <c r="S117" s="269">
        <f t="shared" si="29"/>
        <v>0</v>
      </c>
      <c r="T117" s="71">
        <f t="shared" si="30"/>
        <v>0</v>
      </c>
      <c r="U117" s="268">
        <f t="shared" si="33"/>
        <v>0</v>
      </c>
      <c r="V117" s="121">
        <f t="shared" si="31"/>
        <v>0</v>
      </c>
      <c r="W117" s="270">
        <f t="shared" si="32"/>
        <v>0</v>
      </c>
      <c r="X117" s="287">
        <f t="shared" si="34"/>
        <v>0</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row>
    <row r="118" spans="1:84" x14ac:dyDescent="0.2">
      <c r="A118" s="468" t="s">
        <v>206</v>
      </c>
      <c r="B118" s="454"/>
      <c r="C118" s="452"/>
      <c r="D118" s="452"/>
      <c r="E118" s="100"/>
      <c r="F118" s="350"/>
      <c r="G118" s="99"/>
      <c r="H118" s="82"/>
      <c r="I118" s="82"/>
      <c r="J118" s="82"/>
      <c r="K118" s="82"/>
      <c r="L118" s="406"/>
      <c r="M118" s="475"/>
      <c r="N118" s="82"/>
      <c r="O118" s="459"/>
      <c r="Q118" s="281">
        <f t="shared" si="27"/>
        <v>0</v>
      </c>
      <c r="R118" s="121">
        <f t="shared" si="28"/>
        <v>0</v>
      </c>
      <c r="S118" s="269">
        <f t="shared" si="29"/>
        <v>0</v>
      </c>
      <c r="T118" s="71">
        <f t="shared" si="30"/>
        <v>0</v>
      </c>
      <c r="U118" s="268">
        <f t="shared" si="33"/>
        <v>0</v>
      </c>
      <c r="V118" s="121">
        <f t="shared" si="31"/>
        <v>0</v>
      </c>
      <c r="W118" s="270">
        <f t="shared" si="32"/>
        <v>0</v>
      </c>
      <c r="X118" s="287">
        <f t="shared" si="34"/>
        <v>0</v>
      </c>
    </row>
    <row r="119" spans="1:84" x14ac:dyDescent="0.2">
      <c r="A119" s="468" t="s">
        <v>206</v>
      </c>
      <c r="B119" s="454"/>
      <c r="C119" s="452"/>
      <c r="D119" s="452"/>
      <c r="E119" s="100"/>
      <c r="F119" s="350"/>
      <c r="G119" s="99"/>
      <c r="H119" s="82"/>
      <c r="I119" s="82"/>
      <c r="J119" s="82"/>
      <c r="K119" s="82"/>
      <c r="L119" s="406"/>
      <c r="M119" s="475"/>
      <c r="N119" s="82"/>
      <c r="O119" s="459"/>
      <c r="Q119" s="281">
        <f t="shared" si="27"/>
        <v>0</v>
      </c>
      <c r="R119" s="121">
        <f t="shared" si="28"/>
        <v>0</v>
      </c>
      <c r="S119" s="269">
        <f t="shared" si="29"/>
        <v>0</v>
      </c>
      <c r="T119" s="71">
        <f t="shared" si="30"/>
        <v>0</v>
      </c>
      <c r="U119" s="268">
        <f t="shared" si="33"/>
        <v>0</v>
      </c>
      <c r="V119" s="121">
        <f t="shared" si="31"/>
        <v>0</v>
      </c>
      <c r="W119" s="270">
        <f t="shared" si="32"/>
        <v>0</v>
      </c>
      <c r="X119" s="287">
        <f t="shared" si="34"/>
        <v>0</v>
      </c>
    </row>
    <row r="120" spans="1:84" x14ac:dyDescent="0.2">
      <c r="A120" s="468" t="s">
        <v>206</v>
      </c>
      <c r="B120" s="454"/>
      <c r="C120" s="452"/>
      <c r="D120" s="452"/>
      <c r="E120" s="100"/>
      <c r="F120" s="350"/>
      <c r="G120" s="99"/>
      <c r="H120" s="82"/>
      <c r="I120" s="82"/>
      <c r="J120" s="82"/>
      <c r="K120" s="82"/>
      <c r="L120" s="406"/>
      <c r="M120" s="475"/>
      <c r="N120" s="82"/>
      <c r="O120" s="459"/>
      <c r="Q120" s="281">
        <f t="shared" si="27"/>
        <v>0</v>
      </c>
      <c r="R120" s="121">
        <f t="shared" si="28"/>
        <v>0</v>
      </c>
      <c r="S120" s="269">
        <f t="shared" si="29"/>
        <v>0</v>
      </c>
      <c r="T120" s="71">
        <f t="shared" si="30"/>
        <v>0</v>
      </c>
      <c r="U120" s="268">
        <f t="shared" si="33"/>
        <v>0</v>
      </c>
      <c r="V120" s="121">
        <f t="shared" si="31"/>
        <v>0</v>
      </c>
      <c r="W120" s="270">
        <f t="shared" si="32"/>
        <v>0</v>
      </c>
      <c r="X120" s="287">
        <f t="shared" si="34"/>
        <v>0</v>
      </c>
    </row>
    <row r="121" spans="1:84" x14ac:dyDescent="0.2">
      <c r="A121" s="468" t="s">
        <v>206</v>
      </c>
      <c r="B121" s="454"/>
      <c r="C121" s="452"/>
      <c r="D121" s="452"/>
      <c r="E121" s="100"/>
      <c r="F121" s="350"/>
      <c r="G121" s="99"/>
      <c r="H121" s="82"/>
      <c r="I121" s="82"/>
      <c r="J121" s="82"/>
      <c r="K121" s="82"/>
      <c r="L121" s="406"/>
      <c r="M121" s="475"/>
      <c r="N121" s="82"/>
      <c r="O121" s="459"/>
      <c r="Q121" s="281">
        <f t="shared" si="27"/>
        <v>0</v>
      </c>
      <c r="R121" s="121">
        <f t="shared" si="28"/>
        <v>0</v>
      </c>
      <c r="S121" s="269">
        <f t="shared" si="29"/>
        <v>0</v>
      </c>
      <c r="T121" s="71">
        <f t="shared" si="30"/>
        <v>0</v>
      </c>
      <c r="U121" s="268">
        <f t="shared" si="33"/>
        <v>0</v>
      </c>
      <c r="V121" s="121">
        <f t="shared" si="31"/>
        <v>0</v>
      </c>
      <c r="W121" s="270">
        <f t="shared" si="32"/>
        <v>0</v>
      </c>
      <c r="X121" s="287">
        <f t="shared" si="34"/>
        <v>0</v>
      </c>
    </row>
    <row r="122" spans="1:84" x14ac:dyDescent="0.2">
      <c r="A122" s="468" t="s">
        <v>206</v>
      </c>
      <c r="B122" s="454"/>
      <c r="C122" s="452"/>
      <c r="D122" s="452"/>
      <c r="E122" s="100"/>
      <c r="F122" s="350"/>
      <c r="G122" s="99"/>
      <c r="H122" s="82"/>
      <c r="I122" s="82"/>
      <c r="J122" s="82"/>
      <c r="K122" s="82"/>
      <c r="L122" s="406"/>
      <c r="M122" s="475"/>
      <c r="N122" s="82"/>
      <c r="O122" s="459"/>
      <c r="Q122" s="281">
        <f t="shared" si="27"/>
        <v>0</v>
      </c>
      <c r="R122" s="121">
        <f t="shared" si="28"/>
        <v>0</v>
      </c>
      <c r="S122" s="269">
        <f t="shared" si="29"/>
        <v>0</v>
      </c>
      <c r="T122" s="71">
        <f t="shared" si="30"/>
        <v>0</v>
      </c>
      <c r="U122" s="268">
        <f t="shared" si="33"/>
        <v>0</v>
      </c>
      <c r="V122" s="121">
        <f t="shared" si="31"/>
        <v>0</v>
      </c>
      <c r="W122" s="270">
        <f t="shared" si="32"/>
        <v>0</v>
      </c>
      <c r="X122" s="287">
        <f t="shared" si="34"/>
        <v>0</v>
      </c>
    </row>
    <row r="123" spans="1:84" x14ac:dyDescent="0.2">
      <c r="A123" s="468" t="s">
        <v>206</v>
      </c>
      <c r="B123" s="454"/>
      <c r="C123" s="452"/>
      <c r="D123" s="452"/>
      <c r="E123" s="100"/>
      <c r="F123" s="350"/>
      <c r="G123" s="99"/>
      <c r="H123" s="82"/>
      <c r="I123" s="82"/>
      <c r="J123" s="82"/>
      <c r="K123" s="82"/>
      <c r="L123" s="406"/>
      <c r="M123" s="475"/>
      <c r="N123" s="82"/>
      <c r="O123" s="459"/>
      <c r="Q123" s="281">
        <f t="shared" si="27"/>
        <v>0</v>
      </c>
      <c r="R123" s="121">
        <f t="shared" si="28"/>
        <v>0</v>
      </c>
      <c r="S123" s="269">
        <f t="shared" si="29"/>
        <v>0</v>
      </c>
      <c r="T123" s="71">
        <f t="shared" si="30"/>
        <v>0</v>
      </c>
      <c r="U123" s="268">
        <f t="shared" si="33"/>
        <v>0</v>
      </c>
      <c r="V123" s="121">
        <f t="shared" si="31"/>
        <v>0</v>
      </c>
      <c r="W123" s="270">
        <f t="shared" si="32"/>
        <v>0</v>
      </c>
      <c r="X123" s="287">
        <f t="shared" si="34"/>
        <v>0</v>
      </c>
    </row>
    <row r="124" spans="1:84" x14ac:dyDescent="0.2">
      <c r="A124" s="468" t="s">
        <v>206</v>
      </c>
      <c r="B124" s="454"/>
      <c r="C124" s="452"/>
      <c r="D124" s="452"/>
      <c r="E124" s="100"/>
      <c r="F124" s="350"/>
      <c r="G124" s="99"/>
      <c r="H124" s="82"/>
      <c r="I124" s="82"/>
      <c r="J124" s="82"/>
      <c r="K124" s="82"/>
      <c r="L124" s="406"/>
      <c r="M124" s="475"/>
      <c r="N124" s="82"/>
      <c r="O124" s="459"/>
      <c r="Q124" s="281">
        <f t="shared" si="27"/>
        <v>0</v>
      </c>
      <c r="R124" s="121">
        <f t="shared" si="28"/>
        <v>0</v>
      </c>
      <c r="S124" s="269">
        <f t="shared" si="29"/>
        <v>0</v>
      </c>
      <c r="T124" s="71">
        <f t="shared" si="30"/>
        <v>0</v>
      </c>
      <c r="U124" s="268">
        <f t="shared" si="33"/>
        <v>0</v>
      </c>
      <c r="V124" s="121">
        <f t="shared" si="31"/>
        <v>0</v>
      </c>
      <c r="W124" s="270">
        <f t="shared" si="32"/>
        <v>0</v>
      </c>
      <c r="X124" s="287">
        <f t="shared" si="34"/>
        <v>0</v>
      </c>
    </row>
    <row r="125" spans="1:84" x14ac:dyDescent="0.2">
      <c r="A125" s="468" t="s">
        <v>206</v>
      </c>
      <c r="B125" s="454"/>
      <c r="C125" s="452"/>
      <c r="D125" s="452"/>
      <c r="E125" s="100"/>
      <c r="F125" s="350"/>
      <c r="G125" s="99"/>
      <c r="H125" s="82"/>
      <c r="I125" s="82"/>
      <c r="J125" s="82"/>
      <c r="K125" s="82"/>
      <c r="L125" s="406"/>
      <c r="M125" s="475"/>
      <c r="N125" s="82"/>
      <c r="O125" s="459"/>
      <c r="Q125" s="281">
        <f t="shared" si="27"/>
        <v>0</v>
      </c>
      <c r="R125" s="121">
        <f t="shared" si="28"/>
        <v>0</v>
      </c>
      <c r="S125" s="269">
        <f t="shared" si="29"/>
        <v>0</v>
      </c>
      <c r="T125" s="71">
        <f t="shared" si="30"/>
        <v>0</v>
      </c>
      <c r="U125" s="268">
        <f t="shared" si="33"/>
        <v>0</v>
      </c>
      <c r="V125" s="121">
        <f t="shared" si="31"/>
        <v>0</v>
      </c>
      <c r="W125" s="270">
        <f t="shared" si="32"/>
        <v>0</v>
      </c>
      <c r="X125" s="287">
        <f t="shared" si="34"/>
        <v>0</v>
      </c>
    </row>
    <row r="126" spans="1:84" x14ac:dyDescent="0.2">
      <c r="A126" s="468" t="s">
        <v>206</v>
      </c>
      <c r="B126" s="454"/>
      <c r="C126" s="452"/>
      <c r="D126" s="452"/>
      <c r="E126" s="100"/>
      <c r="F126" s="350"/>
      <c r="G126" s="99"/>
      <c r="H126" s="82"/>
      <c r="I126" s="82"/>
      <c r="J126" s="82"/>
      <c r="K126" s="82"/>
      <c r="L126" s="406"/>
      <c r="M126" s="475"/>
      <c r="N126" s="82"/>
      <c r="O126" s="459"/>
      <c r="Q126" s="281">
        <f t="shared" si="27"/>
        <v>0</v>
      </c>
      <c r="R126" s="121">
        <f t="shared" si="28"/>
        <v>0</v>
      </c>
      <c r="S126" s="269">
        <f t="shared" si="29"/>
        <v>0</v>
      </c>
      <c r="T126" s="71">
        <f t="shared" si="30"/>
        <v>0</v>
      </c>
      <c r="U126" s="268">
        <f t="shared" si="33"/>
        <v>0</v>
      </c>
      <c r="V126" s="121">
        <f t="shared" si="31"/>
        <v>0</v>
      </c>
      <c r="W126" s="270">
        <f t="shared" si="32"/>
        <v>0</v>
      </c>
      <c r="X126" s="287">
        <f t="shared" si="34"/>
        <v>0</v>
      </c>
    </row>
    <row r="127" spans="1:84" x14ac:dyDescent="0.2">
      <c r="A127" s="468" t="s">
        <v>206</v>
      </c>
      <c r="B127" s="454"/>
      <c r="C127" s="452"/>
      <c r="D127" s="452"/>
      <c r="E127" s="100"/>
      <c r="F127" s="350"/>
      <c r="G127" s="99"/>
      <c r="H127" s="82"/>
      <c r="I127" s="82"/>
      <c r="J127" s="82"/>
      <c r="K127" s="82"/>
      <c r="L127" s="406"/>
      <c r="M127" s="475"/>
      <c r="N127" s="82"/>
      <c r="O127" s="459"/>
      <c r="Q127" s="281">
        <f t="shared" si="27"/>
        <v>0</v>
      </c>
      <c r="R127" s="121">
        <f t="shared" si="28"/>
        <v>0</v>
      </c>
      <c r="S127" s="269">
        <f t="shared" si="29"/>
        <v>0</v>
      </c>
      <c r="T127" s="71">
        <f t="shared" si="30"/>
        <v>0</v>
      </c>
      <c r="U127" s="268">
        <f t="shared" si="33"/>
        <v>0</v>
      </c>
      <c r="V127" s="121">
        <f t="shared" si="31"/>
        <v>0</v>
      </c>
      <c r="W127" s="270">
        <f t="shared" si="32"/>
        <v>0</v>
      </c>
      <c r="X127" s="287">
        <f t="shared" si="34"/>
        <v>0</v>
      </c>
    </row>
    <row r="128" spans="1:84" x14ac:dyDescent="0.2">
      <c r="A128" s="468" t="s">
        <v>206</v>
      </c>
      <c r="B128" s="454"/>
      <c r="C128" s="452"/>
      <c r="D128" s="452"/>
      <c r="E128" s="100"/>
      <c r="F128" s="350"/>
      <c r="G128" s="99"/>
      <c r="H128" s="82"/>
      <c r="I128" s="82"/>
      <c r="J128" s="82"/>
      <c r="K128" s="82"/>
      <c r="L128" s="406"/>
      <c r="M128" s="475"/>
      <c r="N128" s="82"/>
      <c r="O128" s="459"/>
      <c r="Q128" s="281">
        <f t="shared" si="27"/>
        <v>0</v>
      </c>
      <c r="R128" s="121">
        <f t="shared" si="28"/>
        <v>0</v>
      </c>
      <c r="S128" s="269">
        <f t="shared" si="29"/>
        <v>0</v>
      </c>
      <c r="T128" s="71">
        <f t="shared" si="30"/>
        <v>0</v>
      </c>
      <c r="U128" s="268">
        <f t="shared" si="33"/>
        <v>0</v>
      </c>
      <c r="V128" s="121">
        <f t="shared" si="31"/>
        <v>0</v>
      </c>
      <c r="W128" s="270">
        <f t="shared" si="32"/>
        <v>0</v>
      </c>
      <c r="X128" s="287">
        <f t="shared" si="34"/>
        <v>0</v>
      </c>
    </row>
    <row r="129" spans="1:84" x14ac:dyDescent="0.2">
      <c r="A129" s="468" t="s">
        <v>206</v>
      </c>
      <c r="B129" s="454"/>
      <c r="C129" s="452"/>
      <c r="D129" s="452"/>
      <c r="E129" s="100"/>
      <c r="F129" s="350"/>
      <c r="G129" s="99"/>
      <c r="H129" s="82"/>
      <c r="I129" s="82"/>
      <c r="J129" s="82"/>
      <c r="K129" s="82"/>
      <c r="L129" s="406"/>
      <c r="M129" s="475"/>
      <c r="N129" s="82"/>
      <c r="O129" s="459"/>
      <c r="Q129" s="281">
        <f t="shared" si="27"/>
        <v>0</v>
      </c>
      <c r="R129" s="121">
        <f t="shared" si="28"/>
        <v>0</v>
      </c>
      <c r="S129" s="269">
        <f t="shared" si="29"/>
        <v>0</v>
      </c>
      <c r="T129" s="71">
        <f t="shared" si="30"/>
        <v>0</v>
      </c>
      <c r="U129" s="268">
        <f t="shared" si="33"/>
        <v>0</v>
      </c>
      <c r="V129" s="121">
        <f t="shared" si="31"/>
        <v>0</v>
      </c>
      <c r="W129" s="270">
        <f t="shared" si="32"/>
        <v>0</v>
      </c>
      <c r="X129" s="287">
        <f t="shared" si="34"/>
        <v>0</v>
      </c>
    </row>
    <row r="130" spans="1:84" x14ac:dyDescent="0.2">
      <c r="A130" s="468" t="s">
        <v>206</v>
      </c>
      <c r="B130" s="454"/>
      <c r="C130" s="452"/>
      <c r="D130" s="452"/>
      <c r="E130" s="100"/>
      <c r="F130" s="350"/>
      <c r="G130" s="99"/>
      <c r="H130" s="82"/>
      <c r="I130" s="82"/>
      <c r="J130" s="82"/>
      <c r="K130" s="82"/>
      <c r="L130" s="406"/>
      <c r="M130" s="475"/>
      <c r="N130" s="82"/>
      <c r="O130" s="459"/>
      <c r="Q130" s="281">
        <f t="shared" si="27"/>
        <v>0</v>
      </c>
      <c r="R130" s="121">
        <f t="shared" si="28"/>
        <v>0</v>
      </c>
      <c r="S130" s="269">
        <f t="shared" si="29"/>
        <v>0</v>
      </c>
      <c r="T130" s="71">
        <f t="shared" si="30"/>
        <v>0</v>
      </c>
      <c r="U130" s="268">
        <f t="shared" si="33"/>
        <v>0</v>
      </c>
      <c r="V130" s="121">
        <f t="shared" si="31"/>
        <v>0</v>
      </c>
      <c r="W130" s="270">
        <f t="shared" si="32"/>
        <v>0</v>
      </c>
      <c r="X130" s="287">
        <f t="shared" si="34"/>
        <v>0</v>
      </c>
    </row>
    <row r="131" spans="1:84" x14ac:dyDescent="0.2">
      <c r="A131" s="468" t="s">
        <v>206</v>
      </c>
      <c r="B131" s="454"/>
      <c r="C131" s="452"/>
      <c r="D131" s="452"/>
      <c r="E131" s="100"/>
      <c r="F131" s="350"/>
      <c r="G131" s="99"/>
      <c r="H131" s="82"/>
      <c r="I131" s="82"/>
      <c r="J131" s="82"/>
      <c r="K131" s="82"/>
      <c r="L131" s="406"/>
      <c r="M131" s="475"/>
      <c r="N131" s="82"/>
      <c r="O131" s="459"/>
      <c r="Q131" s="281">
        <f t="shared" si="27"/>
        <v>0</v>
      </c>
      <c r="R131" s="121">
        <f t="shared" si="28"/>
        <v>0</v>
      </c>
      <c r="S131" s="269">
        <f t="shared" si="29"/>
        <v>0</v>
      </c>
      <c r="T131" s="71">
        <f t="shared" si="30"/>
        <v>0</v>
      </c>
      <c r="U131" s="268">
        <f>Q131*1</f>
        <v>0</v>
      </c>
      <c r="V131" s="121">
        <f t="shared" si="31"/>
        <v>0</v>
      </c>
      <c r="W131" s="270">
        <f t="shared" si="32"/>
        <v>0</v>
      </c>
      <c r="X131" s="287">
        <f>SUM(U131:W131)</f>
        <v>0</v>
      </c>
    </row>
    <row r="132" spans="1:84" x14ac:dyDescent="0.2">
      <c r="A132" s="468" t="s">
        <v>206</v>
      </c>
      <c r="B132" s="454"/>
      <c r="C132" s="452"/>
      <c r="D132" s="452"/>
      <c r="E132" s="100"/>
      <c r="F132" s="350"/>
      <c r="G132" s="99"/>
      <c r="H132" s="82"/>
      <c r="I132" s="82"/>
      <c r="J132" s="82"/>
      <c r="K132" s="82"/>
      <c r="L132" s="406"/>
      <c r="M132" s="475"/>
      <c r="N132" s="82"/>
      <c r="O132" s="459"/>
      <c r="Q132" s="281">
        <f t="shared" si="27"/>
        <v>0</v>
      </c>
      <c r="R132" s="121">
        <f t="shared" si="28"/>
        <v>0</v>
      </c>
      <c r="S132" s="269">
        <f t="shared" si="29"/>
        <v>0</v>
      </c>
      <c r="T132" s="71">
        <f t="shared" si="30"/>
        <v>0</v>
      </c>
      <c r="U132" s="268">
        <f>Q132*1</f>
        <v>0</v>
      </c>
      <c r="V132" s="121">
        <f t="shared" si="31"/>
        <v>0</v>
      </c>
      <c r="W132" s="270">
        <f t="shared" si="32"/>
        <v>0</v>
      </c>
      <c r="X132" s="287">
        <f>SUM(U132:W132)</f>
        <v>0</v>
      </c>
    </row>
    <row r="133" spans="1:84" x14ac:dyDescent="0.2">
      <c r="A133" s="468" t="s">
        <v>206</v>
      </c>
      <c r="B133" s="454"/>
      <c r="C133" s="452"/>
      <c r="D133" s="460"/>
      <c r="E133" s="407"/>
      <c r="F133" s="463"/>
      <c r="G133" s="462"/>
      <c r="H133" s="471"/>
      <c r="I133" s="471"/>
      <c r="J133" s="471"/>
      <c r="K133" s="471"/>
      <c r="L133" s="461"/>
      <c r="M133" s="475"/>
      <c r="N133" s="471"/>
      <c r="O133" s="408"/>
      <c r="Q133" s="281">
        <f t="shared" si="27"/>
        <v>0</v>
      </c>
      <c r="R133" s="121">
        <f t="shared" si="28"/>
        <v>0</v>
      </c>
      <c r="S133" s="269">
        <f t="shared" si="29"/>
        <v>0</v>
      </c>
      <c r="T133" s="71">
        <f t="shared" si="30"/>
        <v>0</v>
      </c>
      <c r="U133" s="268">
        <f>Q133*1</f>
        <v>0</v>
      </c>
      <c r="V133" s="121">
        <f t="shared" si="31"/>
        <v>0</v>
      </c>
      <c r="W133" s="270">
        <f t="shared" si="32"/>
        <v>0</v>
      </c>
      <c r="X133" s="287">
        <f>SUM(U133:W133)</f>
        <v>0</v>
      </c>
    </row>
    <row r="134" spans="1:84" ht="15.75" thickBot="1" x14ac:dyDescent="0.25">
      <c r="A134" s="468" t="s">
        <v>206</v>
      </c>
      <c r="B134" s="128"/>
      <c r="C134" s="410"/>
      <c r="D134" s="465"/>
      <c r="E134" s="410"/>
      <c r="F134" s="467"/>
      <c r="G134" s="466"/>
      <c r="H134" s="472"/>
      <c r="I134" s="472"/>
      <c r="J134" s="472"/>
      <c r="K134" s="472"/>
      <c r="L134" s="409"/>
      <c r="M134" s="476"/>
      <c r="N134" s="472"/>
      <c r="O134" s="411"/>
      <c r="Q134" s="281">
        <f t="shared" si="27"/>
        <v>0</v>
      </c>
      <c r="R134" s="121">
        <f t="shared" si="28"/>
        <v>0</v>
      </c>
      <c r="S134" s="269">
        <f t="shared" si="29"/>
        <v>0</v>
      </c>
      <c r="T134" s="71">
        <f t="shared" si="30"/>
        <v>0</v>
      </c>
      <c r="U134" s="268">
        <f>Q134*1</f>
        <v>0</v>
      </c>
      <c r="V134" s="121">
        <f>R134*28</f>
        <v>0</v>
      </c>
      <c r="W134" s="270">
        <f t="shared" si="32"/>
        <v>0</v>
      </c>
      <c r="X134" s="289">
        <f>SUM(U134:W134)</f>
        <v>0</v>
      </c>
    </row>
    <row r="135" spans="1:84" ht="18.75" thickBot="1" x14ac:dyDescent="0.3">
      <c r="A135" s="142"/>
      <c r="B135" s="142"/>
      <c r="C135" s="272"/>
      <c r="D135" s="272"/>
      <c r="E135" s="142"/>
      <c r="F135" s="142"/>
      <c r="G135" s="213"/>
      <c r="H135" s="142"/>
      <c r="I135" s="142"/>
      <c r="J135" s="142"/>
      <c r="K135" s="142"/>
      <c r="L135" s="142"/>
      <c r="M135" s="142"/>
      <c r="N135" s="213"/>
      <c r="O135" s="213"/>
      <c r="Q135" s="47">
        <f t="shared" ref="Q135:X135" si="35">SUM(Q114:Q134)</f>
        <v>0</v>
      </c>
      <c r="R135" s="47">
        <f t="shared" si="35"/>
        <v>0</v>
      </c>
      <c r="S135" s="47">
        <f t="shared" si="35"/>
        <v>0</v>
      </c>
      <c r="T135" s="47">
        <f t="shared" si="35"/>
        <v>0</v>
      </c>
      <c r="U135" s="47">
        <f t="shared" si="35"/>
        <v>0</v>
      </c>
      <c r="V135" s="47">
        <f t="shared" si="35"/>
        <v>0</v>
      </c>
      <c r="W135" s="47">
        <f t="shared" si="35"/>
        <v>0</v>
      </c>
      <c r="X135" s="47">
        <f t="shared" si="35"/>
        <v>0</v>
      </c>
    </row>
    <row r="136" spans="1:84" x14ac:dyDescent="0.2">
      <c r="A136" s="142"/>
      <c r="B136" s="142"/>
      <c r="C136" s="142"/>
      <c r="D136" s="142"/>
      <c r="E136" s="142"/>
      <c r="F136" s="142"/>
      <c r="G136" s="142"/>
      <c r="H136" s="142"/>
      <c r="I136" s="142"/>
      <c r="J136" s="142"/>
      <c r="K136" s="142"/>
      <c r="L136" s="142"/>
      <c r="M136" s="142"/>
      <c r="N136" s="142"/>
      <c r="O136" s="142"/>
    </row>
    <row r="137" spans="1:84" x14ac:dyDescent="0.2">
      <c r="A137" s="142"/>
      <c r="B137" s="142"/>
      <c r="C137" s="142"/>
      <c r="D137" s="142"/>
      <c r="E137" s="142"/>
      <c r="F137" s="142"/>
      <c r="G137" s="142"/>
      <c r="H137" s="142"/>
      <c r="I137" s="142"/>
      <c r="J137" s="142"/>
      <c r="K137" s="142"/>
      <c r="L137" s="142"/>
      <c r="M137" s="142"/>
      <c r="N137" s="142"/>
      <c r="O137" s="142"/>
    </row>
    <row r="138" spans="1:84" x14ac:dyDescent="0.2">
      <c r="A138" s="142"/>
      <c r="B138" s="142"/>
      <c r="C138" s="213"/>
      <c r="D138" s="142"/>
      <c r="E138" s="142"/>
      <c r="F138" s="142"/>
      <c r="G138" s="142"/>
      <c r="H138" s="142"/>
      <c r="I138" s="142"/>
      <c r="J138" s="142"/>
      <c r="K138" s="142"/>
      <c r="L138" s="142"/>
      <c r="M138" s="142"/>
      <c r="N138" s="142"/>
      <c r="O138" s="142"/>
      <c r="Q138" s="25"/>
      <c r="R138" s="25"/>
      <c r="S138" s="25"/>
      <c r="T138" s="25"/>
      <c r="U138" s="25"/>
      <c r="V138" s="25"/>
      <c r="W138" s="25"/>
      <c r="X138" s="25"/>
    </row>
    <row r="139" spans="1:84" ht="15.75" thickBot="1" x14ac:dyDescent="0.25">
      <c r="A139" s="142"/>
      <c r="B139" s="142"/>
      <c r="C139" s="142"/>
      <c r="D139" s="142"/>
      <c r="E139" s="142"/>
      <c r="F139" s="142"/>
      <c r="G139" s="142"/>
      <c r="H139" s="142"/>
      <c r="I139" s="142"/>
      <c r="J139" s="142"/>
      <c r="K139" s="142"/>
      <c r="L139" s="142"/>
      <c r="M139" s="142"/>
      <c r="N139" s="142"/>
      <c r="O139" s="142"/>
      <c r="Q139" s="25"/>
      <c r="R139" s="25"/>
      <c r="S139" s="25"/>
      <c r="T139" s="25"/>
      <c r="U139" s="25"/>
      <c r="V139" s="25"/>
      <c r="W139" s="25"/>
      <c r="X139" s="25"/>
    </row>
    <row r="140" spans="1:84" ht="16.5" customHeight="1" thickBot="1" x14ac:dyDescent="0.3">
      <c r="A140" s="644" t="s">
        <v>473</v>
      </c>
      <c r="B140" s="645"/>
      <c r="C140" s="645"/>
      <c r="D140" s="645"/>
      <c r="E140" s="645"/>
      <c r="F140" s="645"/>
      <c r="G140" s="645"/>
      <c r="H140" s="645"/>
      <c r="I140" s="645"/>
      <c r="J140" s="646"/>
      <c r="K140" s="146"/>
      <c r="L140" s="146"/>
      <c r="M140" s="146"/>
      <c r="N140" s="146"/>
      <c r="O140" s="146"/>
      <c r="P140" s="146"/>
      <c r="Q140" s="290"/>
      <c r="R140" s="291"/>
      <c r="S140" s="292"/>
    </row>
    <row r="141" spans="1:84" s="293" customFormat="1" ht="16.5" thickBot="1" x14ac:dyDescent="0.3">
      <c r="A141" s="641" t="s">
        <v>107</v>
      </c>
      <c r="B141" s="642"/>
      <c r="C141" s="642"/>
      <c r="D141" s="642"/>
      <c r="E141" s="641" t="s">
        <v>104</v>
      </c>
      <c r="F141" s="642"/>
      <c r="G141" s="643"/>
      <c r="H141" s="642" t="s">
        <v>108</v>
      </c>
      <c r="I141" s="642"/>
      <c r="J141" s="643"/>
      <c r="K141" s="146"/>
      <c r="L141" s="146"/>
      <c r="M141" s="146"/>
      <c r="N141" s="146"/>
      <c r="O141" s="146"/>
      <c r="P141" s="146"/>
      <c r="Q141" s="663" t="s">
        <v>35</v>
      </c>
      <c r="R141" s="664"/>
      <c r="S141" s="665"/>
      <c r="T141" s="146"/>
      <c r="U141" s="638" t="s">
        <v>24</v>
      </c>
      <c r="V141" s="639"/>
      <c r="W141" s="639"/>
      <c r="X141" s="640"/>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row>
    <row r="142" spans="1:84" ht="16.5" thickBot="1" x14ac:dyDescent="0.3">
      <c r="A142" s="294"/>
      <c r="B142" s="295"/>
      <c r="C142" s="296" t="s">
        <v>56</v>
      </c>
      <c r="D142" s="297"/>
      <c r="E142" s="298"/>
      <c r="F142" s="299"/>
      <c r="G142" s="300"/>
      <c r="H142" s="301"/>
      <c r="I142" s="301"/>
      <c r="J142" s="302"/>
      <c r="K142" s="146"/>
      <c r="L142" s="146"/>
      <c r="M142" s="146"/>
      <c r="N142" s="146"/>
      <c r="O142" s="146"/>
      <c r="P142" s="146"/>
      <c r="Q142" s="60"/>
      <c r="R142" s="61"/>
      <c r="S142" s="62"/>
      <c r="U142" s="66"/>
      <c r="V142" s="67"/>
      <c r="W142" s="68"/>
      <c r="X142" s="69"/>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row>
    <row r="143" spans="1:84" ht="186.75" thickBot="1" x14ac:dyDescent="0.25">
      <c r="A143" s="303" t="s">
        <v>6</v>
      </c>
      <c r="B143" s="237" t="s">
        <v>256</v>
      </c>
      <c r="C143" s="237" t="s">
        <v>257</v>
      </c>
      <c r="D143" s="304" t="s">
        <v>258</v>
      </c>
      <c r="E143" s="303" t="s">
        <v>389</v>
      </c>
      <c r="F143" s="237" t="s">
        <v>402</v>
      </c>
      <c r="G143" s="238" t="s">
        <v>388</v>
      </c>
      <c r="H143" s="237" t="s">
        <v>460</v>
      </c>
      <c r="I143" s="237" t="s">
        <v>461</v>
      </c>
      <c r="J143" s="238" t="s">
        <v>462</v>
      </c>
      <c r="K143" s="305"/>
      <c r="L143" s="305"/>
      <c r="M143" s="305"/>
      <c r="N143" s="305"/>
      <c r="O143" s="305"/>
      <c r="P143" s="286"/>
      <c r="Q143" s="37" t="s">
        <v>386</v>
      </c>
      <c r="R143" s="58" t="s">
        <v>387</v>
      </c>
      <c r="S143" s="59" t="s">
        <v>463</v>
      </c>
      <c r="U143" s="31" t="s">
        <v>390</v>
      </c>
      <c r="V143" s="32" t="s">
        <v>402</v>
      </c>
      <c r="W143" s="33" t="s">
        <v>388</v>
      </c>
      <c r="X143" s="34" t="s">
        <v>26</v>
      </c>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row>
    <row r="144" spans="1:84" ht="15.75" x14ac:dyDescent="0.25">
      <c r="A144" s="451"/>
      <c r="B144" s="433"/>
      <c r="C144" s="433"/>
      <c r="D144" s="477"/>
      <c r="E144" s="451"/>
      <c r="F144" s="434"/>
      <c r="G144" s="343"/>
      <c r="H144" s="433"/>
      <c r="I144" s="433"/>
      <c r="J144" s="478"/>
      <c r="K144" s="142"/>
      <c r="L144" s="142"/>
      <c r="M144" s="142"/>
      <c r="N144" s="142"/>
      <c r="O144" s="142"/>
      <c r="Q144" s="281">
        <f t="shared" ref="Q144:Q162" si="36">C144*D144*H144*0.001</f>
        <v>0</v>
      </c>
      <c r="R144" s="306">
        <f t="shared" ref="R144:R162" si="37">C144*D144*I144*0.000001</f>
        <v>0</v>
      </c>
      <c r="S144" s="270">
        <f t="shared" ref="S144:S162" si="38">C144*D144*J144*0.000001</f>
        <v>0</v>
      </c>
      <c r="U144" s="281">
        <f>Q144*1</f>
        <v>0</v>
      </c>
      <c r="V144" s="121">
        <f>R144*28</f>
        <v>0</v>
      </c>
      <c r="W144" s="270">
        <f>S144*265</f>
        <v>0</v>
      </c>
      <c r="X144" s="287">
        <f>SUM(U144:W144)</f>
        <v>0</v>
      </c>
    </row>
    <row r="145" spans="1:24" ht="15.75" x14ac:dyDescent="0.25">
      <c r="A145" s="453"/>
      <c r="B145" s="433"/>
      <c r="C145" s="433"/>
      <c r="D145" s="477"/>
      <c r="E145" s="453"/>
      <c r="F145" s="438"/>
      <c r="G145" s="83"/>
      <c r="H145" s="433"/>
      <c r="I145" s="433"/>
      <c r="J145" s="478"/>
      <c r="K145" s="142"/>
      <c r="L145" s="142"/>
      <c r="M145" s="142"/>
      <c r="N145" s="142"/>
      <c r="O145" s="142"/>
      <c r="Q145" s="281">
        <f t="shared" si="36"/>
        <v>0</v>
      </c>
      <c r="R145" s="306">
        <f t="shared" si="37"/>
        <v>0</v>
      </c>
      <c r="S145" s="270">
        <f t="shared" si="38"/>
        <v>0</v>
      </c>
      <c r="U145" s="281">
        <f t="shared" ref="U145:U159" si="39">Q145*1</f>
        <v>0</v>
      </c>
      <c r="V145" s="121">
        <f t="shared" ref="V145:V162" si="40">R145*28</f>
        <v>0</v>
      </c>
      <c r="W145" s="270">
        <f t="shared" ref="W145:W162" si="41">S145*265</f>
        <v>0</v>
      </c>
      <c r="X145" s="287">
        <f t="shared" ref="X145:X159" si="42">SUM(U145:W145)</f>
        <v>0</v>
      </c>
    </row>
    <row r="146" spans="1:24" ht="15.75" x14ac:dyDescent="0.25">
      <c r="A146" s="453"/>
      <c r="B146" s="433"/>
      <c r="C146" s="433"/>
      <c r="D146" s="477"/>
      <c r="E146" s="453"/>
      <c r="F146" s="438"/>
      <c r="G146" s="83"/>
      <c r="H146" s="433"/>
      <c r="I146" s="433"/>
      <c r="J146" s="478"/>
      <c r="K146" s="142"/>
      <c r="L146" s="142"/>
      <c r="M146" s="142"/>
      <c r="N146" s="142"/>
      <c r="O146" s="142"/>
      <c r="Q146" s="281">
        <f t="shared" si="36"/>
        <v>0</v>
      </c>
      <c r="R146" s="306">
        <f t="shared" si="37"/>
        <v>0</v>
      </c>
      <c r="S146" s="270">
        <f t="shared" si="38"/>
        <v>0</v>
      </c>
      <c r="U146" s="281">
        <f t="shared" si="39"/>
        <v>0</v>
      </c>
      <c r="V146" s="121">
        <f t="shared" si="40"/>
        <v>0</v>
      </c>
      <c r="W146" s="270">
        <f t="shared" si="41"/>
        <v>0</v>
      </c>
      <c r="X146" s="287">
        <f t="shared" si="42"/>
        <v>0</v>
      </c>
    </row>
    <row r="147" spans="1:24" ht="15.75" x14ac:dyDescent="0.25">
      <c r="A147" s="453"/>
      <c r="B147" s="433"/>
      <c r="C147" s="433"/>
      <c r="D147" s="477"/>
      <c r="E147" s="453"/>
      <c r="F147" s="438"/>
      <c r="G147" s="83"/>
      <c r="H147" s="433"/>
      <c r="I147" s="433"/>
      <c r="J147" s="478"/>
      <c r="K147" s="142"/>
      <c r="L147" s="142"/>
      <c r="M147" s="142"/>
      <c r="N147" s="142"/>
      <c r="O147" s="142"/>
      <c r="Q147" s="281">
        <f t="shared" si="36"/>
        <v>0</v>
      </c>
      <c r="R147" s="306">
        <f t="shared" si="37"/>
        <v>0</v>
      </c>
      <c r="S147" s="270">
        <f t="shared" si="38"/>
        <v>0</v>
      </c>
      <c r="U147" s="281">
        <f t="shared" si="39"/>
        <v>0</v>
      </c>
      <c r="V147" s="121">
        <f t="shared" si="40"/>
        <v>0</v>
      </c>
      <c r="W147" s="270">
        <f t="shared" si="41"/>
        <v>0</v>
      </c>
      <c r="X147" s="287">
        <f t="shared" si="42"/>
        <v>0</v>
      </c>
    </row>
    <row r="148" spans="1:24" ht="15.75" x14ac:dyDescent="0.25">
      <c r="A148" s="453"/>
      <c r="B148" s="433"/>
      <c r="C148" s="433"/>
      <c r="D148" s="477"/>
      <c r="E148" s="453"/>
      <c r="F148" s="438"/>
      <c r="G148" s="83"/>
      <c r="H148" s="433"/>
      <c r="I148" s="433"/>
      <c r="J148" s="478"/>
      <c r="K148" s="142"/>
      <c r="L148" s="142"/>
      <c r="M148" s="142"/>
      <c r="N148" s="142"/>
      <c r="O148" s="142"/>
      <c r="Q148" s="281">
        <f t="shared" si="36"/>
        <v>0</v>
      </c>
      <c r="R148" s="306">
        <f t="shared" si="37"/>
        <v>0</v>
      </c>
      <c r="S148" s="270">
        <f t="shared" si="38"/>
        <v>0</v>
      </c>
      <c r="U148" s="281">
        <f t="shared" si="39"/>
        <v>0</v>
      </c>
      <c r="V148" s="121">
        <f t="shared" si="40"/>
        <v>0</v>
      </c>
      <c r="W148" s="270">
        <f t="shared" si="41"/>
        <v>0</v>
      </c>
      <c r="X148" s="287">
        <f t="shared" si="42"/>
        <v>0</v>
      </c>
    </row>
    <row r="149" spans="1:24" ht="15.75" x14ac:dyDescent="0.25">
      <c r="A149" s="453"/>
      <c r="B149" s="433"/>
      <c r="C149" s="433"/>
      <c r="D149" s="477"/>
      <c r="E149" s="453"/>
      <c r="F149" s="438"/>
      <c r="G149" s="83"/>
      <c r="H149" s="433"/>
      <c r="I149" s="433"/>
      <c r="J149" s="478"/>
      <c r="K149" s="142"/>
      <c r="L149" s="142"/>
      <c r="M149" s="142"/>
      <c r="N149" s="142"/>
      <c r="O149" s="142"/>
      <c r="Q149" s="281">
        <f t="shared" si="36"/>
        <v>0</v>
      </c>
      <c r="R149" s="306">
        <f t="shared" si="37"/>
        <v>0</v>
      </c>
      <c r="S149" s="270">
        <f t="shared" si="38"/>
        <v>0</v>
      </c>
      <c r="U149" s="281">
        <f t="shared" si="39"/>
        <v>0</v>
      </c>
      <c r="V149" s="121">
        <f t="shared" si="40"/>
        <v>0</v>
      </c>
      <c r="W149" s="270">
        <f t="shared" si="41"/>
        <v>0</v>
      </c>
      <c r="X149" s="287">
        <f t="shared" si="42"/>
        <v>0</v>
      </c>
    </row>
    <row r="150" spans="1:24" ht="15.75" x14ac:dyDescent="0.25">
      <c r="A150" s="453"/>
      <c r="B150" s="433"/>
      <c r="C150" s="433"/>
      <c r="D150" s="477"/>
      <c r="E150" s="453"/>
      <c r="F150" s="438"/>
      <c r="G150" s="83"/>
      <c r="H150" s="433"/>
      <c r="I150" s="433"/>
      <c r="J150" s="478"/>
      <c r="K150" s="142"/>
      <c r="L150" s="142"/>
      <c r="M150" s="142"/>
      <c r="N150" s="142"/>
      <c r="O150" s="142"/>
      <c r="Q150" s="281">
        <f t="shared" si="36"/>
        <v>0</v>
      </c>
      <c r="R150" s="306">
        <f t="shared" si="37"/>
        <v>0</v>
      </c>
      <c r="S150" s="270">
        <f t="shared" si="38"/>
        <v>0</v>
      </c>
      <c r="U150" s="281">
        <f t="shared" si="39"/>
        <v>0</v>
      </c>
      <c r="V150" s="121">
        <f t="shared" si="40"/>
        <v>0</v>
      </c>
      <c r="W150" s="270">
        <f t="shared" si="41"/>
        <v>0</v>
      </c>
      <c r="X150" s="287">
        <f t="shared" si="42"/>
        <v>0</v>
      </c>
    </row>
    <row r="151" spans="1:24" ht="15.75" x14ac:dyDescent="0.25">
      <c r="A151" s="453"/>
      <c r="B151" s="433"/>
      <c r="C151" s="433"/>
      <c r="D151" s="477"/>
      <c r="E151" s="453"/>
      <c r="F151" s="438"/>
      <c r="G151" s="83"/>
      <c r="H151" s="433"/>
      <c r="I151" s="433"/>
      <c r="J151" s="478"/>
      <c r="K151" s="142"/>
      <c r="L151" s="142"/>
      <c r="M151" s="142"/>
      <c r="N151" s="142"/>
      <c r="O151" s="142"/>
      <c r="Q151" s="281">
        <f t="shared" si="36"/>
        <v>0</v>
      </c>
      <c r="R151" s="306">
        <f t="shared" si="37"/>
        <v>0</v>
      </c>
      <c r="S151" s="270">
        <f t="shared" si="38"/>
        <v>0</v>
      </c>
      <c r="U151" s="281">
        <f t="shared" si="39"/>
        <v>0</v>
      </c>
      <c r="V151" s="121">
        <f t="shared" si="40"/>
        <v>0</v>
      </c>
      <c r="W151" s="270">
        <f t="shared" si="41"/>
        <v>0</v>
      </c>
      <c r="X151" s="287">
        <f t="shared" si="42"/>
        <v>0</v>
      </c>
    </row>
    <row r="152" spans="1:24" ht="15.75" x14ac:dyDescent="0.25">
      <c r="A152" s="453"/>
      <c r="B152" s="433"/>
      <c r="C152" s="433"/>
      <c r="D152" s="477"/>
      <c r="E152" s="453"/>
      <c r="F152" s="438"/>
      <c r="G152" s="83"/>
      <c r="H152" s="433"/>
      <c r="I152" s="433"/>
      <c r="J152" s="478"/>
      <c r="K152" s="142"/>
      <c r="L152" s="142"/>
      <c r="M152" s="142"/>
      <c r="N152" s="142"/>
      <c r="O152" s="142"/>
      <c r="Q152" s="281">
        <f t="shared" si="36"/>
        <v>0</v>
      </c>
      <c r="R152" s="306">
        <f t="shared" si="37"/>
        <v>0</v>
      </c>
      <c r="S152" s="270">
        <f t="shared" si="38"/>
        <v>0</v>
      </c>
      <c r="U152" s="281">
        <f t="shared" si="39"/>
        <v>0</v>
      </c>
      <c r="V152" s="121">
        <f t="shared" si="40"/>
        <v>0</v>
      </c>
      <c r="W152" s="270">
        <f t="shared" si="41"/>
        <v>0</v>
      </c>
      <c r="X152" s="287">
        <f t="shared" si="42"/>
        <v>0</v>
      </c>
    </row>
    <row r="153" spans="1:24" ht="15.75" x14ac:dyDescent="0.25">
      <c r="A153" s="453"/>
      <c r="B153" s="433"/>
      <c r="C153" s="433"/>
      <c r="D153" s="477"/>
      <c r="E153" s="453"/>
      <c r="F153" s="438"/>
      <c r="G153" s="83"/>
      <c r="H153" s="433"/>
      <c r="I153" s="433"/>
      <c r="J153" s="478"/>
      <c r="K153" s="142"/>
      <c r="L153" s="142"/>
      <c r="M153" s="142"/>
      <c r="N153" s="142"/>
      <c r="O153" s="142"/>
      <c r="Q153" s="281">
        <f t="shared" si="36"/>
        <v>0</v>
      </c>
      <c r="R153" s="306">
        <f t="shared" si="37"/>
        <v>0</v>
      </c>
      <c r="S153" s="270">
        <f t="shared" si="38"/>
        <v>0</v>
      </c>
      <c r="U153" s="281">
        <f t="shared" si="39"/>
        <v>0</v>
      </c>
      <c r="V153" s="121">
        <f t="shared" si="40"/>
        <v>0</v>
      </c>
      <c r="W153" s="270">
        <f t="shared" si="41"/>
        <v>0</v>
      </c>
      <c r="X153" s="287">
        <f t="shared" si="42"/>
        <v>0</v>
      </c>
    </row>
    <row r="154" spans="1:24" ht="15.75" x14ac:dyDescent="0.25">
      <c r="A154" s="453"/>
      <c r="B154" s="433"/>
      <c r="C154" s="433"/>
      <c r="D154" s="477"/>
      <c r="E154" s="453"/>
      <c r="F154" s="438"/>
      <c r="G154" s="83"/>
      <c r="H154" s="433"/>
      <c r="I154" s="433"/>
      <c r="J154" s="478"/>
      <c r="K154" s="142"/>
      <c r="L154" s="142"/>
      <c r="M154" s="142"/>
      <c r="N154" s="142"/>
      <c r="O154" s="142"/>
      <c r="Q154" s="281">
        <f t="shared" si="36"/>
        <v>0</v>
      </c>
      <c r="R154" s="306">
        <f t="shared" si="37"/>
        <v>0</v>
      </c>
      <c r="S154" s="270">
        <f t="shared" si="38"/>
        <v>0</v>
      </c>
      <c r="U154" s="281">
        <f t="shared" si="39"/>
        <v>0</v>
      </c>
      <c r="V154" s="121">
        <f t="shared" si="40"/>
        <v>0</v>
      </c>
      <c r="W154" s="270">
        <f t="shared" si="41"/>
        <v>0</v>
      </c>
      <c r="X154" s="287">
        <f t="shared" si="42"/>
        <v>0</v>
      </c>
    </row>
    <row r="155" spans="1:24" ht="15.75" x14ac:dyDescent="0.25">
      <c r="A155" s="453"/>
      <c r="B155" s="433"/>
      <c r="C155" s="433"/>
      <c r="D155" s="477"/>
      <c r="E155" s="453"/>
      <c r="F155" s="438"/>
      <c r="G155" s="83"/>
      <c r="H155" s="433"/>
      <c r="I155" s="433"/>
      <c r="J155" s="478"/>
      <c r="K155" s="142"/>
      <c r="L155" s="142"/>
      <c r="M155" s="142"/>
      <c r="N155" s="142"/>
      <c r="O155" s="142"/>
      <c r="Q155" s="281">
        <f t="shared" si="36"/>
        <v>0</v>
      </c>
      <c r="R155" s="306">
        <f t="shared" si="37"/>
        <v>0</v>
      </c>
      <c r="S155" s="270">
        <f t="shared" si="38"/>
        <v>0</v>
      </c>
      <c r="U155" s="281">
        <f t="shared" si="39"/>
        <v>0</v>
      </c>
      <c r="V155" s="121">
        <f t="shared" si="40"/>
        <v>0</v>
      </c>
      <c r="W155" s="270">
        <f t="shared" si="41"/>
        <v>0</v>
      </c>
      <c r="X155" s="287">
        <f t="shared" si="42"/>
        <v>0</v>
      </c>
    </row>
    <row r="156" spans="1:24" ht="15.75" x14ac:dyDescent="0.25">
      <c r="A156" s="453"/>
      <c r="B156" s="433"/>
      <c r="C156" s="433"/>
      <c r="D156" s="477"/>
      <c r="E156" s="453"/>
      <c r="F156" s="438"/>
      <c r="G156" s="83"/>
      <c r="H156" s="433"/>
      <c r="I156" s="433"/>
      <c r="J156" s="478"/>
      <c r="K156" s="142"/>
      <c r="L156" s="142"/>
      <c r="M156" s="142"/>
      <c r="N156" s="142"/>
      <c r="O156" s="142"/>
      <c r="Q156" s="281">
        <f t="shared" si="36"/>
        <v>0</v>
      </c>
      <c r="R156" s="306">
        <f t="shared" si="37"/>
        <v>0</v>
      </c>
      <c r="S156" s="270">
        <f t="shared" si="38"/>
        <v>0</v>
      </c>
      <c r="U156" s="281">
        <f>Q156*1</f>
        <v>0</v>
      </c>
      <c r="V156" s="121">
        <f t="shared" si="40"/>
        <v>0</v>
      </c>
      <c r="W156" s="270">
        <f t="shared" si="41"/>
        <v>0</v>
      </c>
      <c r="X156" s="287">
        <f>SUM(U156:W156)</f>
        <v>0</v>
      </c>
    </row>
    <row r="157" spans="1:24" ht="15.75" x14ac:dyDescent="0.25">
      <c r="A157" s="453"/>
      <c r="B157" s="433"/>
      <c r="C157" s="433"/>
      <c r="D157" s="477"/>
      <c r="E157" s="453"/>
      <c r="F157" s="438"/>
      <c r="G157" s="83"/>
      <c r="H157" s="433"/>
      <c r="I157" s="433"/>
      <c r="J157" s="478"/>
      <c r="K157" s="142"/>
      <c r="L157" s="142"/>
      <c r="M157" s="142"/>
      <c r="N157" s="142"/>
      <c r="O157" s="142"/>
      <c r="Q157" s="281">
        <f t="shared" si="36"/>
        <v>0</v>
      </c>
      <c r="R157" s="306">
        <f t="shared" si="37"/>
        <v>0</v>
      </c>
      <c r="S157" s="270">
        <f t="shared" si="38"/>
        <v>0</v>
      </c>
      <c r="U157" s="281">
        <f>Q157*1</f>
        <v>0</v>
      </c>
      <c r="V157" s="121">
        <f t="shared" si="40"/>
        <v>0</v>
      </c>
      <c r="W157" s="270">
        <f t="shared" si="41"/>
        <v>0</v>
      </c>
      <c r="X157" s="287">
        <f>SUM(U157:W157)</f>
        <v>0</v>
      </c>
    </row>
    <row r="158" spans="1:24" ht="15.75" x14ac:dyDescent="0.25">
      <c r="A158" s="453"/>
      <c r="B158" s="433"/>
      <c r="C158" s="433"/>
      <c r="D158" s="477"/>
      <c r="E158" s="453"/>
      <c r="F158" s="438"/>
      <c r="G158" s="83"/>
      <c r="H158" s="433"/>
      <c r="I158" s="433"/>
      <c r="J158" s="478"/>
      <c r="K158" s="142"/>
      <c r="L158" s="142"/>
      <c r="M158" s="142"/>
      <c r="N158" s="142"/>
      <c r="O158" s="142"/>
      <c r="Q158" s="281">
        <f t="shared" si="36"/>
        <v>0</v>
      </c>
      <c r="R158" s="306">
        <f t="shared" si="37"/>
        <v>0</v>
      </c>
      <c r="S158" s="270">
        <f t="shared" si="38"/>
        <v>0</v>
      </c>
      <c r="U158" s="281">
        <f>Q158*1</f>
        <v>0</v>
      </c>
      <c r="V158" s="121">
        <f t="shared" si="40"/>
        <v>0</v>
      </c>
      <c r="W158" s="270">
        <f t="shared" si="41"/>
        <v>0</v>
      </c>
      <c r="X158" s="287">
        <f>SUM(U158:W158)</f>
        <v>0</v>
      </c>
    </row>
    <row r="159" spans="1:24" ht="15.75" x14ac:dyDescent="0.25">
      <c r="A159" s="453"/>
      <c r="B159" s="433"/>
      <c r="C159" s="433"/>
      <c r="D159" s="477"/>
      <c r="E159" s="453"/>
      <c r="F159" s="438"/>
      <c r="G159" s="83"/>
      <c r="H159" s="433"/>
      <c r="I159" s="433"/>
      <c r="J159" s="478"/>
      <c r="K159" s="142"/>
      <c r="L159" s="142"/>
      <c r="M159" s="142"/>
      <c r="N159" s="142"/>
      <c r="O159" s="142"/>
      <c r="Q159" s="281">
        <f t="shared" si="36"/>
        <v>0</v>
      </c>
      <c r="R159" s="306">
        <f t="shared" si="37"/>
        <v>0</v>
      </c>
      <c r="S159" s="270">
        <f t="shared" si="38"/>
        <v>0</v>
      </c>
      <c r="U159" s="281">
        <f t="shared" si="39"/>
        <v>0</v>
      </c>
      <c r="V159" s="121">
        <f t="shared" si="40"/>
        <v>0</v>
      </c>
      <c r="W159" s="270">
        <f t="shared" si="41"/>
        <v>0</v>
      </c>
      <c r="X159" s="287">
        <f t="shared" si="42"/>
        <v>0</v>
      </c>
    </row>
    <row r="160" spans="1:24" x14ac:dyDescent="0.2">
      <c r="A160" s="453"/>
      <c r="B160" s="116"/>
      <c r="C160" s="116"/>
      <c r="D160" s="479"/>
      <c r="E160" s="453"/>
      <c r="F160" s="438"/>
      <c r="G160" s="83"/>
      <c r="H160" s="116"/>
      <c r="I160" s="116"/>
      <c r="J160" s="480"/>
      <c r="K160" s="142"/>
      <c r="L160" s="142"/>
      <c r="M160" s="142"/>
      <c r="N160" s="142"/>
      <c r="O160" s="142"/>
      <c r="Q160" s="281">
        <f t="shared" si="36"/>
        <v>0</v>
      </c>
      <c r="R160" s="306">
        <f t="shared" si="37"/>
        <v>0</v>
      </c>
      <c r="S160" s="270">
        <f t="shared" si="38"/>
        <v>0</v>
      </c>
      <c r="U160" s="281">
        <f>Q160*1</f>
        <v>0</v>
      </c>
      <c r="V160" s="121">
        <f t="shared" si="40"/>
        <v>0</v>
      </c>
      <c r="W160" s="270">
        <f t="shared" si="41"/>
        <v>0</v>
      </c>
      <c r="X160" s="307">
        <f>SUM(U160:W160)</f>
        <v>0</v>
      </c>
    </row>
    <row r="161" spans="1:24" x14ac:dyDescent="0.2">
      <c r="A161" s="453"/>
      <c r="B161" s="441"/>
      <c r="C161" s="441"/>
      <c r="D161" s="481"/>
      <c r="E161" s="453"/>
      <c r="F161" s="438"/>
      <c r="G161" s="83"/>
      <c r="H161" s="441"/>
      <c r="I161" s="441"/>
      <c r="J161" s="482"/>
      <c r="K161" s="142"/>
      <c r="L161" s="142"/>
      <c r="M161" s="142"/>
      <c r="N161" s="142"/>
      <c r="O161" s="142"/>
      <c r="Q161" s="281">
        <f t="shared" si="36"/>
        <v>0</v>
      </c>
      <c r="R161" s="306">
        <f t="shared" si="37"/>
        <v>0</v>
      </c>
      <c r="S161" s="270">
        <f t="shared" si="38"/>
        <v>0</v>
      </c>
      <c r="U161" s="281">
        <f>Q161*1</f>
        <v>0</v>
      </c>
      <c r="V161" s="121">
        <f t="shared" si="40"/>
        <v>0</v>
      </c>
      <c r="W161" s="270">
        <f t="shared" si="41"/>
        <v>0</v>
      </c>
      <c r="X161" s="307">
        <f>SUM(U161:W161)</f>
        <v>0</v>
      </c>
    </row>
    <row r="162" spans="1:24" ht="15.75" thickBot="1" x14ac:dyDescent="0.25">
      <c r="A162" s="102"/>
      <c r="B162" s="483"/>
      <c r="C162" s="483"/>
      <c r="D162" s="484"/>
      <c r="E162" s="102"/>
      <c r="F162" s="85"/>
      <c r="G162" s="86"/>
      <c r="H162" s="483"/>
      <c r="I162" s="85"/>
      <c r="J162" s="86"/>
      <c r="K162" s="142"/>
      <c r="L162" s="142"/>
      <c r="M162" s="142"/>
      <c r="N162" s="142"/>
      <c r="O162" s="142"/>
      <c r="Q162" s="281">
        <f t="shared" si="36"/>
        <v>0</v>
      </c>
      <c r="R162" s="306">
        <f t="shared" si="37"/>
        <v>0</v>
      </c>
      <c r="S162" s="270">
        <f t="shared" si="38"/>
        <v>0</v>
      </c>
      <c r="U162" s="150">
        <f>Q162*1</f>
        <v>0</v>
      </c>
      <c r="V162" s="121">
        <f t="shared" si="40"/>
        <v>0</v>
      </c>
      <c r="W162" s="270">
        <f t="shared" si="41"/>
        <v>0</v>
      </c>
      <c r="X162" s="308">
        <f>SUM(U162:W162)</f>
        <v>0</v>
      </c>
    </row>
    <row r="163" spans="1:24" ht="18.75" thickBot="1" x14ac:dyDescent="0.3">
      <c r="Q163" s="63">
        <f>SUM(Q143:Q162)</f>
        <v>0</v>
      </c>
      <c r="R163" s="64">
        <f>SUM(R143:R162)</f>
        <v>0</v>
      </c>
      <c r="S163" s="65">
        <f>SUM(S143:S162)</f>
        <v>0</v>
      </c>
      <c r="U163" s="40">
        <f>SUM(U143:U162)</f>
        <v>0</v>
      </c>
      <c r="V163" s="41">
        <f>SUM(V143:V162)</f>
        <v>0</v>
      </c>
      <c r="W163" s="42">
        <f>SUM(W143:W162)</f>
        <v>0</v>
      </c>
      <c r="X163" s="70">
        <f>SUM(X143:X162)</f>
        <v>0</v>
      </c>
    </row>
    <row r="164" spans="1:24" x14ac:dyDescent="0.2">
      <c r="O164" s="25"/>
      <c r="P164" s="25"/>
      <c r="Q164" s="26"/>
      <c r="R164" s="26"/>
      <c r="S164" s="26"/>
      <c r="T164" s="25"/>
      <c r="U164" s="26"/>
      <c r="V164" s="26"/>
    </row>
  </sheetData>
  <sheetProtection formatCells="0" formatColumns="0" formatRows="0" insertRows="0"/>
  <mergeCells count="53">
    <mergeCell ref="A21:A22"/>
    <mergeCell ref="B21:B22"/>
    <mergeCell ref="A23:A24"/>
    <mergeCell ref="B23:B24"/>
    <mergeCell ref="A25:A26"/>
    <mergeCell ref="B25:B26"/>
    <mergeCell ref="A4:D4"/>
    <mergeCell ref="F4:N4"/>
    <mergeCell ref="A16:B16"/>
    <mergeCell ref="A17:P17"/>
    <mergeCell ref="A19:A20"/>
    <mergeCell ref="B19:B20"/>
    <mergeCell ref="A27:A28"/>
    <mergeCell ref="B27:B28"/>
    <mergeCell ref="A29:A30"/>
    <mergeCell ref="B29:B30"/>
    <mergeCell ref="E39:G39"/>
    <mergeCell ref="A37:Q37"/>
    <mergeCell ref="A39:A40"/>
    <mergeCell ref="B39:D39"/>
    <mergeCell ref="H39:J39"/>
    <mergeCell ref="K39:M39"/>
    <mergeCell ref="N39:Q39"/>
    <mergeCell ref="C38:I38"/>
    <mergeCell ref="U51:V52"/>
    <mergeCell ref="U87:X87"/>
    <mergeCell ref="A55:H55"/>
    <mergeCell ref="A56:L56"/>
    <mergeCell ref="A57:L57"/>
    <mergeCell ref="A58:G58"/>
    <mergeCell ref="H58:J58"/>
    <mergeCell ref="K58:L58"/>
    <mergeCell ref="A86:L86"/>
    <mergeCell ref="A87:F87"/>
    <mergeCell ref="G87:I87"/>
    <mergeCell ref="J87:L87"/>
    <mergeCell ref="Q87:T87"/>
    <mergeCell ref="A1:R1"/>
    <mergeCell ref="Q112:T112"/>
    <mergeCell ref="U112:X112"/>
    <mergeCell ref="A140:J140"/>
    <mergeCell ref="A141:D141"/>
    <mergeCell ref="E141:G141"/>
    <mergeCell ref="H141:J141"/>
    <mergeCell ref="Q141:S141"/>
    <mergeCell ref="U141:X141"/>
    <mergeCell ref="A110:O110"/>
    <mergeCell ref="A111:O111"/>
    <mergeCell ref="A112:F112"/>
    <mergeCell ref="G112:L112"/>
    <mergeCell ref="N112:O112"/>
    <mergeCell ref="Q58:T58"/>
    <mergeCell ref="U58:X58"/>
  </mergeCells>
  <dataValidations count="2">
    <dataValidation type="list" allowBlank="1" showInputMessage="1" showErrorMessage="1" sqref="B6:D6" xr:uid="{B91BA302-1EEA-4C8F-A2D8-D99331637CD0}">
      <formula1>"CO2, O2"</formula1>
    </dataValidation>
    <dataValidation type="list" allowBlank="1" showInputMessage="1" showErrorMessage="1" sqref="H135:J135 G84:I85" xr:uid="{9CF850B0-2C26-4B0C-A4B5-4DC63F570C76}">
      <formula1>$A$111:$A$139</formula1>
    </dataValidation>
  </dataValidations>
  <hyperlinks>
    <hyperlink ref="S2" location="'Table of contents'!A1" display="Back to Table of Contents" xr:uid="{5882782C-B726-4AD4-958B-378B0D365766}"/>
    <hyperlink ref="S1" location="'B - GHG Summary '!A1" display="Back to GHG Summary" xr:uid="{8241296A-857C-4752-8666-64436F42BB98}"/>
  </hyperlinks>
  <pageMargins left="0.7" right="0.7" top="0.18729166666666666" bottom="0.75" header="0.3" footer="0.3"/>
  <pageSetup paperSize="9" scale="31"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CD5038F1-F8EE-4AA0-BF21-F06ABC905AC6}">
          <x14:formula1>
            <xm:f>Reference!$N$1:$N$3</xm:f>
          </x14:formula1>
          <xm:sqref>T18</xm:sqref>
        </x14:dataValidation>
        <x14:dataValidation type="list" allowBlank="1" showInputMessage="1" showErrorMessage="1" xr:uid="{66E94D24-DEED-44A6-BA2B-1FE627DF2BEC}">
          <x14:formula1>
            <xm:f>Reference!$A$57:$A$60</xm:f>
          </x14:formula1>
          <xm:sqref>B8:D8</xm:sqref>
        </x14:dataValidation>
        <x14:dataValidation type="list" allowBlank="1" showInputMessage="1" showErrorMessage="1" xr:uid="{42E5E9F9-FABE-4908-853F-6A6B86947D2D}">
          <x14:formula1>
            <xm:f>Reference!$A$28:$A$50</xm:f>
          </x14:formula1>
          <xm:sqref>M114:M134 E144:G162 G89:I108 H60:J83 H41:J52</xm:sqref>
        </x14:dataValidation>
        <x14:dataValidation type="list" allowBlank="1" showInputMessage="1" showErrorMessage="1" xr:uid="{E19BE29A-73E1-4E10-B1F4-614E39B337F0}">
          <x14:formula1>
            <xm:f>Reference!$A$65:$A$568</xm:f>
          </x14:formula1>
          <xm:sqref>C60:C83 C114:C134</xm:sqref>
        </x14:dataValidation>
        <x14:dataValidation type="list" allowBlank="1" showInputMessage="1" showErrorMessage="1" xr:uid="{190BF4E2-1326-4DF0-82AE-1B94AE52AA44}">
          <x14:formula1>
            <xm:f>Reference!$A$65:$A$68</xm:f>
          </x14:formula1>
          <xm:sqref>C89:C108</xm:sqref>
        </x14:dataValidation>
        <x14:dataValidation type="list" allowBlank="1" showInputMessage="1" showErrorMessage="1" xr:uid="{220356D1-5537-4D69-A20B-8D140CEF1196}">
          <x14:formula1>
            <xm:f>Reference!$A$23:$A$25</xm:f>
          </x14:formula1>
          <xm:sqref>B89:B108 B60:B83 B114:B134</xm:sqref>
        </x14:dataValidation>
        <x14:dataValidation type="list" allowBlank="1" showInputMessage="1" showErrorMessage="1" xr:uid="{1E611845-087B-4584-9F7C-91A10D24584B}">
          <x14:formula1>
            <xm:f>Reference!$I$1:$I$8</xm:f>
          </x14:formula1>
          <xm:sqref>A60</xm:sqref>
        </x14:dataValidation>
        <x14:dataValidation type="list" allowBlank="1" showInputMessage="1" showErrorMessage="1" xr:uid="{D2A9D61E-08F5-4AAD-8704-9B2A98680908}">
          <x14:formula1>
            <xm:f>Reference!$J$1:$J$63</xm:f>
          </x14:formula1>
          <xm:sqref>A114:A134</xm:sqref>
        </x14:dataValidation>
        <x14:dataValidation type="list" allowBlank="1" showInputMessage="1" showErrorMessage="1" xr:uid="{D5BDF24C-1930-4350-9738-ADD8EC9816C2}">
          <x14:formula1>
            <xm:f>Reference!$I$2:$I$8</xm:f>
          </x14:formula1>
          <xm:sqref>A61:A83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8989"/>
  </sheetPr>
  <dimension ref="A1:AT143"/>
  <sheetViews>
    <sheetView showGridLines="0" zoomScale="85" zoomScaleNormal="85" workbookViewId="0">
      <selection activeCell="V2" sqref="V2"/>
    </sheetView>
  </sheetViews>
  <sheetFormatPr defaultColWidth="17.85546875" defaultRowHeight="15" x14ac:dyDescent="0.2"/>
  <cols>
    <col min="1" max="1" width="18.7109375" style="24" customWidth="1"/>
    <col min="2" max="21" width="18.7109375" style="7" customWidth="1"/>
    <col min="22" max="22" width="26" style="7" bestFit="1" customWidth="1"/>
    <col min="23" max="23" width="28.5703125" style="7" bestFit="1" customWidth="1"/>
    <col min="24" max="16384" width="17.85546875" style="7"/>
  </cols>
  <sheetData>
    <row r="1" spans="1:46" ht="21" thickBot="1" x14ac:dyDescent="0.35">
      <c r="A1" s="703" t="s">
        <v>355</v>
      </c>
      <c r="B1" s="704"/>
      <c r="C1" s="704"/>
      <c r="D1" s="704"/>
      <c r="E1" s="704"/>
      <c r="F1" s="704"/>
      <c r="G1" s="704"/>
      <c r="H1" s="704"/>
      <c r="I1" s="704"/>
      <c r="J1" s="704"/>
      <c r="K1" s="704"/>
      <c r="L1" s="704"/>
      <c r="M1" s="704"/>
      <c r="N1" s="704"/>
      <c r="O1" s="704"/>
      <c r="P1" s="704"/>
      <c r="Q1" s="704"/>
      <c r="R1" s="704"/>
      <c r="S1" s="704"/>
      <c r="T1" s="705"/>
      <c r="U1" s="8"/>
      <c r="V1" s="362" t="s">
        <v>320</v>
      </c>
      <c r="W1" s="362"/>
      <c r="X1" s="8"/>
      <c r="Y1" s="8"/>
      <c r="Z1" s="8"/>
      <c r="AA1" s="8"/>
      <c r="AB1" s="8"/>
      <c r="AC1" s="8"/>
      <c r="AD1" s="8"/>
      <c r="AE1" s="8"/>
      <c r="AF1" s="8"/>
      <c r="AG1" s="8"/>
      <c r="AH1" s="8"/>
      <c r="AI1" s="8"/>
      <c r="AJ1" s="8"/>
      <c r="AK1" s="8"/>
      <c r="AL1" s="8"/>
      <c r="AM1" s="8"/>
      <c r="AN1" s="8"/>
      <c r="AO1" s="8"/>
      <c r="AP1" s="8"/>
      <c r="AQ1" s="8"/>
      <c r="AR1" s="8"/>
      <c r="AS1" s="8"/>
      <c r="AT1" s="8"/>
    </row>
    <row r="2" spans="1:46" ht="16.5" customHeight="1" thickBot="1" x14ac:dyDescent="0.4">
      <c r="A2" s="641" t="s">
        <v>103</v>
      </c>
      <c r="B2" s="642"/>
      <c r="C2" s="642"/>
      <c r="D2" s="642"/>
      <c r="E2" s="642"/>
      <c r="F2" s="643"/>
      <c r="G2" s="641" t="s">
        <v>104</v>
      </c>
      <c r="H2" s="642"/>
      <c r="I2" s="643"/>
      <c r="J2" s="679" t="s">
        <v>133</v>
      </c>
      <c r="K2" s="680"/>
      <c r="L2" s="681"/>
      <c r="M2" s="676" t="s">
        <v>35</v>
      </c>
      <c r="N2" s="677"/>
      <c r="O2" s="677"/>
      <c r="P2" s="678"/>
      <c r="Q2" s="676" t="s">
        <v>391</v>
      </c>
      <c r="R2" s="677"/>
      <c r="S2" s="677"/>
      <c r="T2" s="678"/>
      <c r="U2" s="8"/>
      <c r="V2" s="362" t="s">
        <v>378</v>
      </c>
      <c r="W2" s="13"/>
      <c r="X2" s="8"/>
      <c r="Y2" s="8"/>
      <c r="Z2" s="8"/>
      <c r="AA2" s="8"/>
      <c r="AB2" s="8"/>
      <c r="AC2" s="8"/>
      <c r="AD2" s="8"/>
      <c r="AE2" s="8"/>
      <c r="AF2" s="8"/>
      <c r="AG2" s="8"/>
      <c r="AH2" s="8"/>
      <c r="AI2" s="8"/>
      <c r="AJ2" s="8"/>
      <c r="AK2" s="8"/>
      <c r="AL2" s="8"/>
    </row>
    <row r="3" spans="1:46" ht="95.25" thickBot="1" x14ac:dyDescent="0.25">
      <c r="A3" s="273" t="s">
        <v>6</v>
      </c>
      <c r="B3" s="274" t="s">
        <v>4</v>
      </c>
      <c r="C3" s="274" t="s">
        <v>5</v>
      </c>
      <c r="D3" s="274" t="s">
        <v>134</v>
      </c>
      <c r="E3" s="275" t="s">
        <v>135</v>
      </c>
      <c r="F3" s="274" t="s">
        <v>77</v>
      </c>
      <c r="G3" s="276" t="s">
        <v>389</v>
      </c>
      <c r="H3" s="277" t="s">
        <v>387</v>
      </c>
      <c r="I3" s="278" t="s">
        <v>388</v>
      </c>
      <c r="J3" s="277" t="s">
        <v>399</v>
      </c>
      <c r="K3" s="277" t="s">
        <v>400</v>
      </c>
      <c r="L3" s="278" t="s">
        <v>401</v>
      </c>
      <c r="M3" s="51" t="s">
        <v>389</v>
      </c>
      <c r="N3" s="52" t="s">
        <v>387</v>
      </c>
      <c r="O3" s="53" t="s">
        <v>388</v>
      </c>
      <c r="P3" s="54" t="s">
        <v>403</v>
      </c>
      <c r="Q3" s="51" t="s">
        <v>389</v>
      </c>
      <c r="R3" s="52" t="s">
        <v>387</v>
      </c>
      <c r="S3" s="55" t="s">
        <v>388</v>
      </c>
      <c r="T3" s="56" t="s">
        <v>26</v>
      </c>
      <c r="U3" s="8"/>
      <c r="V3" s="13"/>
      <c r="W3" s="13"/>
      <c r="X3" s="8"/>
      <c r="Y3" s="8"/>
      <c r="Z3" s="8"/>
      <c r="AA3" s="8"/>
      <c r="AB3" s="8"/>
      <c r="AC3" s="8"/>
      <c r="AD3" s="8"/>
      <c r="AE3" s="8"/>
      <c r="AF3" s="8"/>
      <c r="AG3" s="8"/>
      <c r="AH3" s="8"/>
      <c r="AI3" s="8"/>
      <c r="AJ3" s="8"/>
      <c r="AK3" s="8"/>
      <c r="AL3" s="8"/>
    </row>
    <row r="4" spans="1:46" x14ac:dyDescent="0.2">
      <c r="A4" s="513"/>
      <c r="B4" s="97"/>
      <c r="C4" s="448"/>
      <c r="D4" s="448"/>
      <c r="E4" s="97"/>
      <c r="F4" s="448"/>
      <c r="G4" s="447"/>
      <c r="H4" s="449"/>
      <c r="I4" s="450"/>
      <c r="J4" s="469"/>
      <c r="K4" s="469"/>
      <c r="L4" s="470"/>
      <c r="M4" s="263">
        <f>E4*D4*J4*0.001</f>
        <v>0</v>
      </c>
      <c r="N4" s="264">
        <f>E4*D4*K4*0.000001</f>
        <v>0</v>
      </c>
      <c r="O4" s="265">
        <f>E4*D4*L4*0.000001</f>
        <v>0</v>
      </c>
      <c r="P4" s="266">
        <f>F4*M4</f>
        <v>0</v>
      </c>
      <c r="Q4" s="263">
        <f>M4*1</f>
        <v>0</v>
      </c>
      <c r="R4" s="264">
        <f>N4*28</f>
        <v>0</v>
      </c>
      <c r="S4" s="266">
        <f>O4*265</f>
        <v>0</v>
      </c>
      <c r="T4" s="267">
        <f>SUM(Q4:S4)</f>
        <v>0</v>
      </c>
      <c r="U4" s="8"/>
      <c r="V4" s="13"/>
      <c r="W4" s="8"/>
      <c r="X4" s="8"/>
      <c r="Y4" s="8"/>
      <c r="Z4" s="8"/>
      <c r="AA4" s="8"/>
      <c r="AB4" s="8"/>
      <c r="AC4" s="8"/>
      <c r="AD4" s="8"/>
      <c r="AE4" s="8"/>
      <c r="AF4" s="8"/>
      <c r="AG4" s="8"/>
      <c r="AH4" s="8"/>
      <c r="AI4" s="8"/>
      <c r="AJ4" s="8"/>
      <c r="AK4" s="8"/>
      <c r="AL4" s="8"/>
    </row>
    <row r="5" spans="1:46" x14ac:dyDescent="0.2">
      <c r="A5" s="428"/>
      <c r="B5" s="454"/>
      <c r="C5" s="452"/>
      <c r="D5" s="452"/>
      <c r="E5" s="100"/>
      <c r="F5" s="452"/>
      <c r="G5" s="453"/>
      <c r="H5" s="438"/>
      <c r="I5" s="83"/>
      <c r="J5" s="82"/>
      <c r="K5" s="82"/>
      <c r="L5" s="459"/>
      <c r="M5" s="281">
        <f>E5*D5*J5*0.001</f>
        <v>0</v>
      </c>
      <c r="N5" s="121">
        <f>E5*D5*K5*0.000001</f>
        <v>0</v>
      </c>
      <c r="O5" s="269">
        <f>E5*D5*L5*0.000001</f>
        <v>0</v>
      </c>
      <c r="P5" s="71">
        <f>F5*M5</f>
        <v>0</v>
      </c>
      <c r="Q5" s="268">
        <f>M5*1</f>
        <v>0</v>
      </c>
      <c r="R5" s="121">
        <f t="shared" ref="R5:R7" si="0">N5*28</f>
        <v>0</v>
      </c>
      <c r="S5" s="270">
        <f t="shared" ref="S5:S7" si="1">O5*265</f>
        <v>0</v>
      </c>
      <c r="T5" s="21">
        <f>SUM(Q5:S5)</f>
        <v>0</v>
      </c>
      <c r="U5" s="8"/>
      <c r="V5" s="8"/>
      <c r="W5" s="8"/>
      <c r="X5" s="8"/>
      <c r="Y5" s="8"/>
      <c r="Z5" s="8"/>
      <c r="AA5" s="8"/>
      <c r="AB5" s="8"/>
      <c r="AC5" s="8"/>
      <c r="AD5" s="8"/>
      <c r="AE5" s="8"/>
      <c r="AF5" s="8"/>
      <c r="AG5" s="8"/>
      <c r="AH5" s="8"/>
      <c r="AI5" s="8"/>
      <c r="AJ5" s="8"/>
      <c r="AK5" s="8"/>
      <c r="AL5" s="8"/>
    </row>
    <row r="6" spans="1:46" ht="15.75" thickBot="1" x14ac:dyDescent="0.25">
      <c r="A6" s="428"/>
      <c r="B6" s="454"/>
      <c r="C6" s="452"/>
      <c r="D6" s="452"/>
      <c r="E6" s="100"/>
      <c r="F6" s="452"/>
      <c r="G6" s="453"/>
      <c r="H6" s="438"/>
      <c r="I6" s="83"/>
      <c r="J6" s="82"/>
      <c r="K6" s="82"/>
      <c r="L6" s="459"/>
      <c r="M6" s="281">
        <f>E6*D6*J6*0.001</f>
        <v>0</v>
      </c>
      <c r="N6" s="121">
        <f>E6*D6*K6*0.000001</f>
        <v>0</v>
      </c>
      <c r="O6" s="269">
        <f>E6*D6*L6*0.000001</f>
        <v>0</v>
      </c>
      <c r="P6" s="71">
        <f>F6*M6</f>
        <v>0</v>
      </c>
      <c r="Q6" s="268">
        <f>M6*1</f>
        <v>0</v>
      </c>
      <c r="R6" s="121">
        <f t="shared" si="0"/>
        <v>0</v>
      </c>
      <c r="S6" s="270">
        <f t="shared" si="1"/>
        <v>0</v>
      </c>
      <c r="T6" s="21">
        <f>SUM(Q6:S6)</f>
        <v>0</v>
      </c>
      <c r="U6" s="8"/>
      <c r="V6" s="8"/>
      <c r="W6" s="8"/>
      <c r="X6" s="8"/>
      <c r="Y6" s="8"/>
      <c r="Z6" s="8"/>
      <c r="AA6" s="8"/>
      <c r="AB6" s="8"/>
      <c r="AC6" s="8"/>
      <c r="AD6" s="8"/>
      <c r="AE6" s="8"/>
      <c r="AF6" s="8"/>
      <c r="AG6" s="8"/>
      <c r="AH6" s="8"/>
      <c r="AI6" s="8"/>
      <c r="AJ6" s="8"/>
      <c r="AK6" s="8"/>
      <c r="AL6" s="8"/>
    </row>
    <row r="7" spans="1:46" ht="15.75" thickBot="1" x14ac:dyDescent="0.25">
      <c r="A7" s="514"/>
      <c r="B7" s="128"/>
      <c r="C7" s="465"/>
      <c r="D7" s="465"/>
      <c r="E7" s="410"/>
      <c r="F7" s="465"/>
      <c r="G7" s="102"/>
      <c r="H7" s="85"/>
      <c r="I7" s="86"/>
      <c r="J7" s="472"/>
      <c r="K7" s="472"/>
      <c r="L7" s="411"/>
      <c r="M7" s="161">
        <f>E7*D7*J7*0.001</f>
        <v>0</v>
      </c>
      <c r="N7" s="390">
        <f>E7*D7*K7*0.000001</f>
        <v>0</v>
      </c>
      <c r="O7" s="391">
        <f>E7*D7*L7*0.000001</f>
        <v>0</v>
      </c>
      <c r="P7" s="23">
        <f>F7*M7</f>
        <v>0</v>
      </c>
      <c r="Q7" s="392">
        <f>M7*1</f>
        <v>0</v>
      </c>
      <c r="R7" s="390">
        <f t="shared" si="0"/>
        <v>0</v>
      </c>
      <c r="S7" s="393">
        <f t="shared" si="1"/>
        <v>0</v>
      </c>
      <c r="T7" s="22">
        <f>SUM(Q7:S7)</f>
        <v>0</v>
      </c>
      <c r="U7" s="375">
        <f>SUM(T4:T7)</f>
        <v>0</v>
      </c>
      <c r="V7" s="8"/>
      <c r="W7" s="8"/>
      <c r="X7" s="8"/>
      <c r="Y7" s="8"/>
      <c r="Z7" s="8"/>
      <c r="AA7" s="8"/>
      <c r="AB7" s="8"/>
      <c r="AC7" s="8"/>
      <c r="AD7" s="8"/>
      <c r="AE7" s="8"/>
      <c r="AF7" s="8"/>
      <c r="AG7" s="8"/>
      <c r="AH7" s="8"/>
      <c r="AI7" s="8"/>
      <c r="AJ7" s="8"/>
      <c r="AK7" s="8"/>
      <c r="AL7" s="8"/>
    </row>
    <row r="8" spans="1:46" ht="16.5" thickBot="1" x14ac:dyDescent="0.3">
      <c r="A8" s="516"/>
      <c r="B8" s="515"/>
      <c r="C8" s="213"/>
      <c r="D8" s="213"/>
      <c r="E8" s="213"/>
      <c r="F8" s="213"/>
      <c r="G8" s="142"/>
      <c r="H8" s="142"/>
      <c r="I8" s="142"/>
      <c r="J8" s="213"/>
      <c r="K8" s="213"/>
      <c r="L8" s="213"/>
      <c r="M8" s="142"/>
      <c r="N8" s="142"/>
      <c r="O8" s="142"/>
      <c r="P8" s="13"/>
      <c r="Q8" s="25"/>
      <c r="R8" s="25"/>
      <c r="S8" s="25"/>
      <c r="T8" s="25"/>
      <c r="U8" s="25"/>
      <c r="V8" s="25"/>
      <c r="W8" s="25"/>
      <c r="X8" s="25"/>
      <c r="Y8" s="8"/>
      <c r="Z8" s="8"/>
      <c r="AA8" s="8"/>
      <c r="AB8" s="8"/>
      <c r="AC8" s="8"/>
      <c r="AD8" s="8"/>
      <c r="AE8" s="8"/>
      <c r="AF8" s="8"/>
      <c r="AG8" s="8"/>
      <c r="AH8" s="8"/>
      <c r="AI8" s="8"/>
      <c r="AJ8" s="8"/>
      <c r="AK8" s="8"/>
      <c r="AL8" s="8"/>
      <c r="AM8" s="8"/>
      <c r="AN8" s="8"/>
      <c r="AO8" s="8"/>
      <c r="AP8" s="8"/>
    </row>
    <row r="9" spans="1:46" ht="16.5" customHeight="1" thickBot="1" x14ac:dyDescent="0.3">
      <c r="A9" s="641" t="s">
        <v>103</v>
      </c>
      <c r="B9" s="642"/>
      <c r="C9" s="642"/>
      <c r="D9" s="642"/>
      <c r="E9" s="643"/>
      <c r="F9" s="673" t="s">
        <v>104</v>
      </c>
      <c r="G9" s="674"/>
      <c r="H9" s="675"/>
      <c r="I9" s="680" t="s">
        <v>356</v>
      </c>
      <c r="J9" s="680"/>
      <c r="K9" s="681"/>
      <c r="L9" s="617" t="s">
        <v>35</v>
      </c>
      <c r="M9" s="618"/>
      <c r="N9" s="618"/>
      <c r="O9" s="619"/>
      <c r="P9" s="676" t="s">
        <v>24</v>
      </c>
      <c r="Q9" s="677"/>
      <c r="R9" s="677"/>
      <c r="S9" s="678"/>
      <c r="T9" s="25"/>
      <c r="U9" s="25"/>
      <c r="V9" s="25"/>
      <c r="W9" s="25"/>
      <c r="X9" s="8"/>
      <c r="Y9" s="8"/>
      <c r="Z9" s="8"/>
      <c r="AA9" s="8"/>
      <c r="AB9" s="8"/>
      <c r="AC9" s="8"/>
      <c r="AD9" s="8"/>
      <c r="AE9" s="8"/>
      <c r="AF9" s="8"/>
      <c r="AG9" s="8"/>
      <c r="AH9" s="8"/>
      <c r="AI9" s="8"/>
      <c r="AJ9" s="8"/>
      <c r="AK9" s="8"/>
      <c r="AL9" s="8"/>
      <c r="AM9" s="8"/>
      <c r="AN9" s="8"/>
      <c r="AO9" s="8"/>
    </row>
    <row r="10" spans="1:46" ht="95.25" thickBot="1" x14ac:dyDescent="0.25">
      <c r="A10" s="273" t="s">
        <v>6</v>
      </c>
      <c r="B10" s="274" t="s">
        <v>4</v>
      </c>
      <c r="C10" s="274" t="s">
        <v>5</v>
      </c>
      <c r="D10" s="275" t="s">
        <v>135</v>
      </c>
      <c r="E10" s="274" t="s">
        <v>77</v>
      </c>
      <c r="F10" s="276" t="s">
        <v>389</v>
      </c>
      <c r="G10" s="277" t="s">
        <v>387</v>
      </c>
      <c r="H10" s="278" t="s">
        <v>388</v>
      </c>
      <c r="I10" s="277" t="s">
        <v>406</v>
      </c>
      <c r="J10" s="277" t="s">
        <v>407</v>
      </c>
      <c r="K10" s="278" t="s">
        <v>408</v>
      </c>
      <c r="L10" s="51" t="s">
        <v>389</v>
      </c>
      <c r="M10" s="52" t="s">
        <v>387</v>
      </c>
      <c r="N10" s="53" t="s">
        <v>388</v>
      </c>
      <c r="O10" s="54" t="s">
        <v>403</v>
      </c>
      <c r="P10" s="51" t="s">
        <v>389</v>
      </c>
      <c r="Q10" s="52" t="s">
        <v>387</v>
      </c>
      <c r="R10" s="55" t="s">
        <v>388</v>
      </c>
      <c r="S10" s="56" t="s">
        <v>26</v>
      </c>
      <c r="T10" s="25"/>
      <c r="U10" s="25"/>
      <c r="V10" s="25"/>
      <c r="W10" s="25"/>
      <c r="X10" s="8"/>
      <c r="Y10" s="8"/>
      <c r="Z10" s="8"/>
      <c r="AA10" s="8"/>
      <c r="AB10" s="8"/>
      <c r="AC10" s="8"/>
      <c r="AD10" s="8"/>
      <c r="AE10" s="8"/>
      <c r="AF10" s="8"/>
      <c r="AG10" s="8"/>
      <c r="AH10" s="8"/>
      <c r="AI10" s="8"/>
      <c r="AJ10" s="8"/>
      <c r="AK10" s="8"/>
      <c r="AL10" s="8"/>
      <c r="AM10" s="8"/>
      <c r="AN10" s="8"/>
      <c r="AO10" s="8"/>
    </row>
    <row r="11" spans="1:46" x14ac:dyDescent="0.2">
      <c r="A11" s="513"/>
      <c r="B11" s="97"/>
      <c r="C11" s="448"/>
      <c r="D11" s="97"/>
      <c r="E11" s="448"/>
      <c r="F11" s="447"/>
      <c r="G11" s="449"/>
      <c r="H11" s="450"/>
      <c r="I11" s="469"/>
      <c r="J11" s="469"/>
      <c r="K11" s="470"/>
      <c r="L11" s="263">
        <f>D11*I11*0.001</f>
        <v>0</v>
      </c>
      <c r="M11" s="264">
        <f>D11*J11*0.001</f>
        <v>0</v>
      </c>
      <c r="N11" s="265">
        <f>D11*K11*0.001</f>
        <v>0</v>
      </c>
      <c r="O11" s="266">
        <f>E11*L11</f>
        <v>0</v>
      </c>
      <c r="P11" s="263">
        <f>L11*1</f>
        <v>0</v>
      </c>
      <c r="Q11" s="264">
        <f>M11*28</f>
        <v>0</v>
      </c>
      <c r="R11" s="266">
        <f>N11*265</f>
        <v>0</v>
      </c>
      <c r="S11" s="267">
        <f>SUM(P11:R11)</f>
        <v>0</v>
      </c>
      <c r="T11" s="25"/>
      <c r="U11" s="25"/>
      <c r="V11" s="25"/>
      <c r="W11" s="25"/>
      <c r="X11" s="8"/>
      <c r="Y11" s="8"/>
      <c r="Z11" s="8"/>
      <c r="AA11" s="8"/>
      <c r="AB11" s="8"/>
      <c r="AC11" s="8"/>
      <c r="AD11" s="8"/>
      <c r="AE11" s="8"/>
      <c r="AF11" s="8"/>
      <c r="AG11" s="8"/>
      <c r="AH11" s="8"/>
      <c r="AI11" s="8"/>
      <c r="AJ11" s="8"/>
      <c r="AK11" s="8"/>
      <c r="AL11" s="8"/>
      <c r="AM11" s="8"/>
      <c r="AN11" s="8"/>
      <c r="AO11" s="8"/>
    </row>
    <row r="12" spans="1:46" x14ac:dyDescent="0.2">
      <c r="A12" s="428"/>
      <c r="B12" s="454"/>
      <c r="C12" s="452"/>
      <c r="D12" s="100"/>
      <c r="E12" s="452"/>
      <c r="F12" s="453"/>
      <c r="G12" s="438"/>
      <c r="H12" s="83"/>
      <c r="I12" s="82"/>
      <c r="J12" s="82"/>
      <c r="K12" s="459"/>
      <c r="L12" s="281">
        <f t="shared" ref="L12:L14" si="2">D12*I12*0.001</f>
        <v>0</v>
      </c>
      <c r="M12" s="121">
        <f t="shared" ref="M12:M14" si="3">D12*J12*0.001</f>
        <v>0</v>
      </c>
      <c r="N12" s="269">
        <f t="shared" ref="N12:N14" si="4">D12*K12*0.001</f>
        <v>0</v>
      </c>
      <c r="O12" s="71">
        <f>E12*L12</f>
        <v>0</v>
      </c>
      <c r="P12" s="268">
        <f>L12*1</f>
        <v>0</v>
      </c>
      <c r="Q12" s="121">
        <f t="shared" ref="Q12:Q14" si="5">M12*28</f>
        <v>0</v>
      </c>
      <c r="R12" s="270">
        <f t="shared" ref="R12:R14" si="6">N12*265</f>
        <v>0</v>
      </c>
      <c r="S12" s="21">
        <f>SUM(P12:R12)</f>
        <v>0</v>
      </c>
      <c r="T12" s="25"/>
      <c r="U12" s="25"/>
      <c r="V12" s="25"/>
      <c r="W12" s="25"/>
      <c r="X12" s="8"/>
      <c r="Y12" s="8"/>
      <c r="Z12" s="8"/>
      <c r="AA12" s="8"/>
      <c r="AB12" s="8"/>
      <c r="AC12" s="8"/>
      <c r="AD12" s="8"/>
      <c r="AE12" s="8"/>
      <c r="AF12" s="8"/>
      <c r="AG12" s="8"/>
      <c r="AH12" s="8"/>
      <c r="AI12" s="8"/>
      <c r="AJ12" s="8"/>
      <c r="AK12" s="8"/>
      <c r="AL12" s="8"/>
      <c r="AM12" s="8"/>
      <c r="AN12" s="8"/>
      <c r="AO12" s="8"/>
    </row>
    <row r="13" spans="1:46" ht="15.75" thickBot="1" x14ac:dyDescent="0.25">
      <c r="A13" s="428"/>
      <c r="B13" s="454"/>
      <c r="C13" s="452"/>
      <c r="D13" s="100"/>
      <c r="E13" s="452"/>
      <c r="F13" s="453"/>
      <c r="G13" s="438"/>
      <c r="H13" s="83"/>
      <c r="I13" s="82"/>
      <c r="J13" s="82"/>
      <c r="K13" s="459"/>
      <c r="L13" s="281">
        <f t="shared" si="2"/>
        <v>0</v>
      </c>
      <c r="M13" s="121">
        <f t="shared" si="3"/>
        <v>0</v>
      </c>
      <c r="N13" s="269">
        <f t="shared" si="4"/>
        <v>0</v>
      </c>
      <c r="O13" s="71">
        <f>E13*L13</f>
        <v>0</v>
      </c>
      <c r="P13" s="268">
        <f>L13*1</f>
        <v>0</v>
      </c>
      <c r="Q13" s="121">
        <f t="shared" si="5"/>
        <v>0</v>
      </c>
      <c r="R13" s="270">
        <f t="shared" si="6"/>
        <v>0</v>
      </c>
      <c r="S13" s="21">
        <f>SUM(P13:R13)</f>
        <v>0</v>
      </c>
      <c r="T13" s="25"/>
      <c r="U13" s="25"/>
      <c r="V13" s="25"/>
      <c r="W13" s="25"/>
      <c r="X13" s="8"/>
      <c r="Y13" s="8"/>
      <c r="Z13" s="8"/>
      <c r="AA13" s="8"/>
      <c r="AB13" s="8"/>
      <c r="AC13" s="8"/>
      <c r="AD13" s="8"/>
      <c r="AE13" s="8"/>
      <c r="AF13" s="8"/>
      <c r="AG13" s="8"/>
      <c r="AH13" s="8"/>
      <c r="AI13" s="8"/>
      <c r="AJ13" s="8"/>
      <c r="AK13" s="8"/>
      <c r="AL13" s="8"/>
      <c r="AM13" s="8"/>
      <c r="AN13" s="8"/>
      <c r="AO13" s="8"/>
    </row>
    <row r="14" spans="1:46" ht="15.75" thickBot="1" x14ac:dyDescent="0.25">
      <c r="A14" s="514"/>
      <c r="B14" s="128"/>
      <c r="C14" s="465"/>
      <c r="D14" s="410"/>
      <c r="E14" s="465"/>
      <c r="F14" s="102"/>
      <c r="G14" s="85"/>
      <c r="H14" s="86"/>
      <c r="I14" s="472"/>
      <c r="J14" s="472"/>
      <c r="K14" s="411"/>
      <c r="L14" s="161">
        <f t="shared" si="2"/>
        <v>0</v>
      </c>
      <c r="M14" s="390">
        <f t="shared" si="3"/>
        <v>0</v>
      </c>
      <c r="N14" s="391">
        <f t="shared" si="4"/>
        <v>0</v>
      </c>
      <c r="O14" s="23">
        <f>E14*L14</f>
        <v>0</v>
      </c>
      <c r="P14" s="392">
        <f>L14*1</f>
        <v>0</v>
      </c>
      <c r="Q14" s="390">
        <f t="shared" si="5"/>
        <v>0</v>
      </c>
      <c r="R14" s="393">
        <f t="shared" si="6"/>
        <v>0</v>
      </c>
      <c r="S14" s="22">
        <f>SUM(P14:R14)</f>
        <v>0</v>
      </c>
      <c r="T14" s="376">
        <f>SUM(S11:S14)</f>
        <v>0</v>
      </c>
      <c r="U14" s="25"/>
      <c r="V14" s="25"/>
      <c r="W14" s="25"/>
      <c r="X14" s="8"/>
      <c r="Y14" s="8"/>
      <c r="Z14" s="8"/>
      <c r="AA14" s="8"/>
      <c r="AB14" s="8"/>
      <c r="AC14" s="8"/>
      <c r="AD14" s="8"/>
      <c r="AE14" s="8"/>
      <c r="AF14" s="8"/>
      <c r="AG14" s="8"/>
      <c r="AH14" s="8"/>
      <c r="AI14" s="8"/>
      <c r="AJ14" s="8"/>
      <c r="AK14" s="8"/>
      <c r="AL14" s="8"/>
      <c r="AM14" s="8"/>
      <c r="AN14" s="8"/>
      <c r="AO14" s="8"/>
    </row>
    <row r="15" spans="1:46" ht="15.75" thickBot="1" x14ac:dyDescent="0.25">
      <c r="A15" s="142"/>
      <c r="B15" s="213"/>
      <c r="C15" s="213"/>
      <c r="D15" s="213"/>
      <c r="E15" s="213"/>
      <c r="F15" s="213"/>
      <c r="G15" s="142"/>
      <c r="H15" s="142"/>
      <c r="I15" s="142"/>
      <c r="J15" s="213"/>
      <c r="K15" s="213"/>
      <c r="L15" s="213"/>
      <c r="M15" s="142"/>
      <c r="N15" s="142"/>
      <c r="O15" s="142"/>
      <c r="P15" s="13"/>
      <c r="Q15" s="25"/>
      <c r="R15" s="25"/>
      <c r="S15" s="25"/>
      <c r="T15" s="25"/>
      <c r="U15" s="25"/>
      <c r="V15" s="25"/>
      <c r="W15" s="25"/>
      <c r="X15" s="25"/>
      <c r="Y15" s="8"/>
      <c r="Z15" s="8"/>
      <c r="AA15" s="8"/>
      <c r="AB15" s="8"/>
      <c r="AC15" s="8"/>
      <c r="AD15" s="8"/>
      <c r="AE15" s="8"/>
      <c r="AF15" s="8"/>
      <c r="AG15" s="8"/>
      <c r="AH15" s="8"/>
      <c r="AI15" s="8"/>
      <c r="AJ15" s="8"/>
      <c r="AK15" s="8"/>
      <c r="AL15" s="8"/>
      <c r="AM15" s="8"/>
      <c r="AN15" s="8"/>
      <c r="AO15" s="8"/>
      <c r="AP15" s="8"/>
    </row>
    <row r="16" spans="1:46" ht="21" thickBot="1" x14ac:dyDescent="0.35">
      <c r="A16" s="703" t="s">
        <v>354</v>
      </c>
      <c r="B16" s="704"/>
      <c r="C16" s="704"/>
      <c r="D16" s="704"/>
      <c r="E16" s="704"/>
      <c r="F16" s="704"/>
      <c r="G16" s="704"/>
      <c r="H16" s="704"/>
      <c r="I16" s="704"/>
      <c r="J16" s="704"/>
      <c r="K16" s="704"/>
      <c r="L16" s="704"/>
      <c r="M16" s="704"/>
      <c r="N16" s="704"/>
      <c r="O16" s="704"/>
      <c r="P16" s="704"/>
      <c r="Q16" s="704"/>
      <c r="R16" s="704"/>
      <c r="S16" s="704"/>
      <c r="T16" s="705"/>
      <c r="U16" s="400"/>
      <c r="V16" s="8"/>
      <c r="W16" s="362"/>
      <c r="X16" s="8"/>
      <c r="Y16" s="8"/>
      <c r="Z16" s="8"/>
      <c r="AA16" s="8"/>
      <c r="AB16" s="8"/>
      <c r="AC16" s="8"/>
      <c r="AD16" s="8"/>
      <c r="AE16" s="8"/>
      <c r="AF16" s="8"/>
      <c r="AG16" s="8"/>
      <c r="AH16" s="8"/>
      <c r="AI16" s="8"/>
      <c r="AJ16" s="8"/>
      <c r="AK16" s="8"/>
      <c r="AL16" s="8"/>
      <c r="AM16" s="8"/>
      <c r="AN16" s="8"/>
      <c r="AO16" s="8"/>
      <c r="AP16" s="8"/>
      <c r="AQ16" s="8"/>
      <c r="AR16" s="8"/>
      <c r="AS16" s="8"/>
      <c r="AT16" s="8"/>
    </row>
    <row r="17" spans="1:46" ht="15.75" x14ac:dyDescent="0.25">
      <c r="A17" s="696" t="s">
        <v>221</v>
      </c>
      <c r="B17" s="697"/>
      <c r="C17" s="697"/>
      <c r="D17" s="697"/>
      <c r="E17" s="697"/>
      <c r="F17" s="697"/>
      <c r="G17" s="697"/>
      <c r="H17" s="697"/>
      <c r="I17" s="697"/>
      <c r="J17" s="697"/>
      <c r="K17" s="697"/>
      <c r="L17" s="697"/>
      <c r="M17" s="697"/>
      <c r="N17" s="697"/>
      <c r="O17" s="697"/>
      <c r="P17" s="697"/>
      <c r="Q17" s="697"/>
      <c r="R17" s="69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row>
    <row r="18" spans="1:46" ht="23.1" customHeight="1" x14ac:dyDescent="0.2">
      <c r="A18" s="699" t="s">
        <v>76</v>
      </c>
      <c r="B18" s="693" t="s">
        <v>29</v>
      </c>
      <c r="C18" s="695"/>
      <c r="D18" s="699" t="s">
        <v>30</v>
      </c>
      <c r="E18" s="699" t="s">
        <v>31</v>
      </c>
      <c r="F18" s="699" t="s">
        <v>32</v>
      </c>
      <c r="G18" s="699" t="s">
        <v>222</v>
      </c>
      <c r="H18" s="699" t="s">
        <v>33</v>
      </c>
      <c r="I18" s="690" t="s">
        <v>25</v>
      </c>
      <c r="J18" s="691"/>
      <c r="K18" s="692"/>
      <c r="L18" s="693" t="s">
        <v>125</v>
      </c>
      <c r="M18" s="694"/>
      <c r="N18" s="695"/>
      <c r="O18" s="690" t="s">
        <v>412</v>
      </c>
      <c r="P18" s="691"/>
      <c r="Q18" s="691"/>
      <c r="R18" s="692"/>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row>
    <row r="19" spans="1:46" ht="23.1" customHeight="1" thickBot="1" x14ac:dyDescent="0.4">
      <c r="A19" s="700"/>
      <c r="B19" s="368" t="s">
        <v>357</v>
      </c>
      <c r="C19" s="368" t="s">
        <v>34</v>
      </c>
      <c r="D19" s="700"/>
      <c r="E19" s="700"/>
      <c r="F19" s="700"/>
      <c r="G19" s="700"/>
      <c r="H19" s="700"/>
      <c r="I19" s="368" t="s">
        <v>409</v>
      </c>
      <c r="J19" s="368" t="s">
        <v>410</v>
      </c>
      <c r="K19" s="368" t="s">
        <v>411</v>
      </c>
      <c r="L19" s="368" t="s">
        <v>409</v>
      </c>
      <c r="M19" s="368" t="s">
        <v>410</v>
      </c>
      <c r="N19" s="368" t="s">
        <v>411</v>
      </c>
      <c r="O19" s="368" t="s">
        <v>409</v>
      </c>
      <c r="P19" s="368" t="s">
        <v>410</v>
      </c>
      <c r="Q19" s="368" t="s">
        <v>411</v>
      </c>
      <c r="R19" s="368" t="s">
        <v>26</v>
      </c>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row>
    <row r="20" spans="1:46" x14ac:dyDescent="0.2">
      <c r="A20" s="371"/>
      <c r="B20" s="363"/>
      <c r="C20" s="364"/>
      <c r="D20" s="364"/>
      <c r="E20" s="364"/>
      <c r="F20" s="364"/>
      <c r="G20" s="364"/>
      <c r="H20" s="364"/>
      <c r="I20" s="365"/>
      <c r="J20" s="365"/>
      <c r="K20" s="365"/>
      <c r="L20" s="363">
        <f>B20*D20*E20*F20*H20*I20*10^-6</f>
        <v>0</v>
      </c>
      <c r="M20" s="363"/>
      <c r="N20" s="363"/>
      <c r="O20" s="366">
        <f>+L20</f>
        <v>0</v>
      </c>
      <c r="P20" s="366">
        <f>+M20*28</f>
        <v>0</v>
      </c>
      <c r="Q20" s="366"/>
      <c r="R20" s="366">
        <f>SUM(O20:Q20)</f>
        <v>0</v>
      </c>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row>
    <row r="21" spans="1:46" x14ac:dyDescent="0.2">
      <c r="A21" s="371"/>
      <c r="B21" s="363"/>
      <c r="C21" s="364"/>
      <c r="D21" s="364"/>
      <c r="E21" s="364"/>
      <c r="F21" s="364"/>
      <c r="G21" s="364"/>
      <c r="H21" s="364"/>
      <c r="I21" s="367"/>
      <c r="J21" s="367"/>
      <c r="K21" s="367"/>
      <c r="L21" s="363">
        <f>(B21*D21*E21*F21*H21)+(B21*I21)</f>
        <v>0</v>
      </c>
      <c r="M21" s="363"/>
      <c r="N21" s="363"/>
      <c r="O21" s="366">
        <f>+L21</f>
        <v>0</v>
      </c>
      <c r="P21" s="366">
        <f>+M21*28</f>
        <v>0</v>
      </c>
      <c r="Q21" s="366">
        <f>+N21*265</f>
        <v>0</v>
      </c>
      <c r="R21" s="366">
        <f>SUM(O21:Q21)</f>
        <v>0</v>
      </c>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row>
    <row r="22" spans="1:46" x14ac:dyDescent="0.2">
      <c r="A22" s="371"/>
      <c r="B22" s="363"/>
      <c r="C22" s="364"/>
      <c r="D22" s="364"/>
      <c r="E22" s="364"/>
      <c r="F22" s="364"/>
      <c r="G22" s="364"/>
      <c r="H22" s="364"/>
      <c r="I22" s="367"/>
      <c r="J22" s="367"/>
      <c r="K22" s="367"/>
      <c r="L22" s="363">
        <f>(B22*D22*E22*F22*H22)+(B22*I22)</f>
        <v>0</v>
      </c>
      <c r="M22" s="363"/>
      <c r="N22" s="363"/>
      <c r="O22" s="366">
        <f>+L22</f>
        <v>0</v>
      </c>
      <c r="P22" s="366">
        <f>+M22*28</f>
        <v>0</v>
      </c>
      <c r="Q22" s="366">
        <f>+N22*265</f>
        <v>0</v>
      </c>
      <c r="R22" s="366">
        <f>SUM(O22:Q22)</f>
        <v>0</v>
      </c>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row>
    <row r="23" spans="1:46" ht="15.75" x14ac:dyDescent="0.25">
      <c r="A23" s="372" t="s">
        <v>223</v>
      </c>
      <c r="B23" s="373"/>
      <c r="C23" s="373"/>
      <c r="D23" s="373"/>
      <c r="E23" s="373"/>
      <c r="F23" s="373"/>
      <c r="G23" s="373"/>
      <c r="H23" s="373"/>
      <c r="I23" s="373"/>
      <c r="J23" s="373"/>
      <c r="K23" s="373"/>
      <c r="L23" s="369">
        <f t="shared" ref="L23:R23" si="7">SUM(L20:L22)</f>
        <v>0</v>
      </c>
      <c r="M23" s="369">
        <f t="shared" si="7"/>
        <v>0</v>
      </c>
      <c r="N23" s="369">
        <f t="shared" si="7"/>
        <v>0</v>
      </c>
      <c r="O23" s="369">
        <f t="shared" si="7"/>
        <v>0</v>
      </c>
      <c r="P23" s="369">
        <f t="shared" si="7"/>
        <v>0</v>
      </c>
      <c r="Q23" s="369">
        <f t="shared" si="7"/>
        <v>0</v>
      </c>
      <c r="R23" s="369">
        <f t="shared" si="7"/>
        <v>0</v>
      </c>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5.0999999999999996" customHeight="1" thickBot="1" x14ac:dyDescent="0.25">
      <c r="A24" s="370"/>
      <c r="B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75" x14ac:dyDescent="0.25">
      <c r="A25" s="696" t="s">
        <v>224</v>
      </c>
      <c r="B25" s="697"/>
      <c r="C25" s="697"/>
      <c r="D25" s="697"/>
      <c r="E25" s="697"/>
      <c r="F25" s="697"/>
      <c r="G25" s="697"/>
      <c r="H25" s="697"/>
      <c r="I25" s="697"/>
      <c r="J25" s="697"/>
      <c r="K25" s="697"/>
      <c r="L25" s="697"/>
      <c r="M25" s="697"/>
      <c r="N25" s="697"/>
      <c r="O25" s="697"/>
      <c r="P25" s="697"/>
      <c r="Q25" s="697"/>
      <c r="R25" s="69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row>
    <row r="26" spans="1:46" ht="23.1" customHeight="1" x14ac:dyDescent="0.2">
      <c r="A26" s="699" t="s">
        <v>76</v>
      </c>
      <c r="B26" s="693" t="s">
        <v>29</v>
      </c>
      <c r="C26" s="695"/>
      <c r="D26" s="699" t="s">
        <v>30</v>
      </c>
      <c r="E26" s="699" t="s">
        <v>31</v>
      </c>
      <c r="F26" s="699" t="s">
        <v>32</v>
      </c>
      <c r="G26" s="699" t="s">
        <v>222</v>
      </c>
      <c r="H26" s="699" t="s">
        <v>33</v>
      </c>
      <c r="I26" s="690" t="s">
        <v>25</v>
      </c>
      <c r="J26" s="691"/>
      <c r="K26" s="692"/>
      <c r="L26" s="693" t="s">
        <v>125</v>
      </c>
      <c r="M26" s="694"/>
      <c r="N26" s="695"/>
      <c r="O26" s="690" t="s">
        <v>412</v>
      </c>
      <c r="P26" s="691"/>
      <c r="Q26" s="691"/>
      <c r="R26" s="692"/>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row>
    <row r="27" spans="1:46" ht="23.1" customHeight="1" thickBot="1" x14ac:dyDescent="0.4">
      <c r="A27" s="700"/>
      <c r="B27" s="368" t="s">
        <v>357</v>
      </c>
      <c r="C27" s="368" t="s">
        <v>34</v>
      </c>
      <c r="D27" s="700"/>
      <c r="E27" s="700"/>
      <c r="F27" s="700"/>
      <c r="G27" s="700"/>
      <c r="H27" s="700"/>
      <c r="I27" s="368" t="s">
        <v>409</v>
      </c>
      <c r="J27" s="368" t="s">
        <v>410</v>
      </c>
      <c r="K27" s="368" t="s">
        <v>411</v>
      </c>
      <c r="L27" s="368" t="s">
        <v>409</v>
      </c>
      <c r="M27" s="368" t="s">
        <v>410</v>
      </c>
      <c r="N27" s="368" t="s">
        <v>411</v>
      </c>
      <c r="O27" s="368" t="s">
        <v>409</v>
      </c>
      <c r="P27" s="368" t="s">
        <v>410</v>
      </c>
      <c r="Q27" s="368" t="s">
        <v>411</v>
      </c>
      <c r="R27" s="368" t="s">
        <v>26</v>
      </c>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row>
    <row r="28" spans="1:46" x14ac:dyDescent="0.2">
      <c r="A28" s="371"/>
      <c r="B28" s="363"/>
      <c r="C28" s="364"/>
      <c r="D28" s="364"/>
      <c r="E28" s="364"/>
      <c r="F28" s="364"/>
      <c r="G28" s="364"/>
      <c r="H28" s="364"/>
      <c r="I28" s="365"/>
      <c r="J28" s="365"/>
      <c r="K28" s="365"/>
      <c r="L28" s="363">
        <f>B28*D28*E28*F28*H28*I28*10^-6</f>
        <v>0</v>
      </c>
      <c r="M28" s="363"/>
      <c r="N28" s="363"/>
      <c r="O28" s="366">
        <f>+L28</f>
        <v>0</v>
      </c>
      <c r="P28" s="366"/>
      <c r="Q28" s="366"/>
      <c r="R28" s="366">
        <f>SUM(O28:Q28)</f>
        <v>0</v>
      </c>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row>
    <row r="29" spans="1:46" x14ac:dyDescent="0.2">
      <c r="A29" s="371"/>
      <c r="B29" s="363"/>
      <c r="C29" s="364"/>
      <c r="D29" s="364"/>
      <c r="E29" s="364"/>
      <c r="F29" s="364"/>
      <c r="G29" s="364"/>
      <c r="H29" s="364"/>
      <c r="I29" s="367"/>
      <c r="J29" s="367"/>
      <c r="K29" s="367"/>
      <c r="L29" s="363">
        <f>(B29*D29*E29*F29*H29)+(B29*I29)</f>
        <v>0</v>
      </c>
      <c r="M29" s="363"/>
      <c r="N29" s="363"/>
      <c r="O29" s="366">
        <f>+L29</f>
        <v>0</v>
      </c>
      <c r="P29" s="366"/>
      <c r="Q29" s="366"/>
      <c r="R29" s="366">
        <f>SUM(O29:Q29)</f>
        <v>0</v>
      </c>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row>
    <row r="30" spans="1:46" x14ac:dyDescent="0.2">
      <c r="A30" s="371"/>
      <c r="B30" s="363"/>
      <c r="C30" s="364"/>
      <c r="D30" s="364"/>
      <c r="E30" s="364"/>
      <c r="F30" s="364"/>
      <c r="G30" s="364"/>
      <c r="H30" s="364"/>
      <c r="I30" s="367"/>
      <c r="J30" s="367"/>
      <c r="K30" s="367"/>
      <c r="L30" s="363">
        <f>(B30*D30*E30*F30*H30)+(B30*I30)</f>
        <v>0</v>
      </c>
      <c r="M30" s="363"/>
      <c r="N30" s="363"/>
      <c r="O30" s="366">
        <f>+L30</f>
        <v>0</v>
      </c>
      <c r="P30" s="366"/>
      <c r="Q30" s="366"/>
      <c r="R30" s="366">
        <f>SUM(O30:Q30)</f>
        <v>0</v>
      </c>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row>
    <row r="31" spans="1:46" ht="15.75" x14ac:dyDescent="0.25">
      <c r="A31" s="372" t="s">
        <v>223</v>
      </c>
      <c r="B31" s="373"/>
      <c r="C31" s="373"/>
      <c r="D31" s="373"/>
      <c r="E31" s="373"/>
      <c r="F31" s="373"/>
      <c r="G31" s="373"/>
      <c r="H31" s="373"/>
      <c r="I31" s="373"/>
      <c r="J31" s="373"/>
      <c r="K31" s="373"/>
      <c r="L31" s="369">
        <f t="shared" ref="L31:R31" si="8">SUM(L28:L30)</f>
        <v>0</v>
      </c>
      <c r="M31" s="369">
        <f t="shared" si="8"/>
        <v>0</v>
      </c>
      <c r="N31" s="369">
        <f t="shared" si="8"/>
        <v>0</v>
      </c>
      <c r="O31" s="369">
        <f t="shared" si="8"/>
        <v>0</v>
      </c>
      <c r="P31" s="369">
        <f t="shared" si="8"/>
        <v>0</v>
      </c>
      <c r="Q31" s="369">
        <f t="shared" si="8"/>
        <v>0</v>
      </c>
      <c r="R31" s="369">
        <f t="shared" si="8"/>
        <v>0</v>
      </c>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row>
    <row r="32" spans="1:46" ht="5.0999999999999996" customHeight="1" thickBot="1" x14ac:dyDescent="0.25">
      <c r="A32" s="370"/>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row>
    <row r="33" spans="1:46" ht="15.75" x14ac:dyDescent="0.25">
      <c r="A33" s="696" t="s">
        <v>322</v>
      </c>
      <c r="B33" s="697"/>
      <c r="C33" s="697"/>
      <c r="D33" s="697"/>
      <c r="E33" s="697"/>
      <c r="F33" s="697"/>
      <c r="G33" s="697"/>
      <c r="H33" s="697"/>
      <c r="I33" s="697"/>
      <c r="J33" s="697"/>
      <c r="K33" s="697"/>
      <c r="L33" s="697"/>
      <c r="M33" s="697"/>
      <c r="N33" s="697"/>
      <c r="O33" s="697"/>
      <c r="P33" s="697"/>
      <c r="Q33" s="697"/>
      <c r="R33" s="69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row>
    <row r="34" spans="1:46" ht="23.1" customHeight="1" x14ac:dyDescent="0.2">
      <c r="A34" s="699" t="s">
        <v>76</v>
      </c>
      <c r="B34" s="693" t="s">
        <v>29</v>
      </c>
      <c r="C34" s="695"/>
      <c r="D34" s="699" t="s">
        <v>30</v>
      </c>
      <c r="E34" s="699" t="s">
        <v>31</v>
      </c>
      <c r="F34" s="699" t="s">
        <v>32</v>
      </c>
      <c r="G34" s="699" t="s">
        <v>222</v>
      </c>
      <c r="H34" s="699" t="s">
        <v>33</v>
      </c>
      <c r="I34" s="690" t="s">
        <v>25</v>
      </c>
      <c r="J34" s="691"/>
      <c r="K34" s="692"/>
      <c r="L34" s="693" t="s">
        <v>125</v>
      </c>
      <c r="M34" s="694"/>
      <c r="N34" s="695"/>
      <c r="O34" s="690" t="s">
        <v>412</v>
      </c>
      <c r="P34" s="691"/>
      <c r="Q34" s="691"/>
      <c r="R34" s="692"/>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row>
    <row r="35" spans="1:46" ht="23.1" customHeight="1" thickBot="1" x14ac:dyDescent="0.4">
      <c r="A35" s="700"/>
      <c r="B35" s="368" t="s">
        <v>357</v>
      </c>
      <c r="C35" s="368" t="s">
        <v>34</v>
      </c>
      <c r="D35" s="700"/>
      <c r="E35" s="700"/>
      <c r="F35" s="700"/>
      <c r="G35" s="700"/>
      <c r="H35" s="700"/>
      <c r="I35" s="368" t="s">
        <v>409</v>
      </c>
      <c r="J35" s="368" t="s">
        <v>410</v>
      </c>
      <c r="K35" s="368" t="s">
        <v>411</v>
      </c>
      <c r="L35" s="368" t="s">
        <v>409</v>
      </c>
      <c r="M35" s="368" t="s">
        <v>410</v>
      </c>
      <c r="N35" s="368" t="s">
        <v>411</v>
      </c>
      <c r="O35" s="368" t="s">
        <v>409</v>
      </c>
      <c r="P35" s="368" t="s">
        <v>410</v>
      </c>
      <c r="Q35" s="368" t="s">
        <v>411</v>
      </c>
      <c r="R35" s="368" t="s">
        <v>26</v>
      </c>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row>
    <row r="36" spans="1:46" x14ac:dyDescent="0.2">
      <c r="A36" s="371"/>
      <c r="B36" s="363"/>
      <c r="C36" s="364"/>
      <c r="D36" s="364"/>
      <c r="E36" s="364"/>
      <c r="F36" s="364"/>
      <c r="G36" s="364"/>
      <c r="H36" s="364"/>
      <c r="I36" s="365"/>
      <c r="J36" s="365"/>
      <c r="K36" s="365"/>
      <c r="L36" s="363">
        <f>B36*D36*E36*F36*H36*I36*10^-6</f>
        <v>0</v>
      </c>
      <c r="M36" s="363"/>
      <c r="N36" s="363"/>
      <c r="O36" s="366">
        <f>+L36</f>
        <v>0</v>
      </c>
      <c r="P36" s="366">
        <f>+M36*28</f>
        <v>0</v>
      </c>
      <c r="Q36" s="366"/>
      <c r="R36" s="366">
        <f>SUM(O36:Q36)</f>
        <v>0</v>
      </c>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row>
    <row r="37" spans="1:46" x14ac:dyDescent="0.2">
      <c r="A37" s="371"/>
      <c r="B37" s="363"/>
      <c r="C37" s="364"/>
      <c r="D37" s="364"/>
      <c r="E37" s="364"/>
      <c r="F37" s="364"/>
      <c r="G37" s="364"/>
      <c r="H37" s="364"/>
      <c r="I37" s="367"/>
      <c r="J37" s="367"/>
      <c r="K37" s="367"/>
      <c r="L37" s="363">
        <f>(B37*D37*E37*F37*H37)+(B37*I37)</f>
        <v>0</v>
      </c>
      <c r="M37" s="363"/>
      <c r="N37" s="363"/>
      <c r="O37" s="366">
        <f>+L37</f>
        <v>0</v>
      </c>
      <c r="P37" s="366">
        <f>+M37*28</f>
        <v>0</v>
      </c>
      <c r="Q37" s="366">
        <f>+N37*265</f>
        <v>0</v>
      </c>
      <c r="R37" s="366">
        <f>SUM(O37:Q37)</f>
        <v>0</v>
      </c>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row>
    <row r="38" spans="1:46" x14ac:dyDescent="0.2">
      <c r="A38" s="371"/>
      <c r="B38" s="363"/>
      <c r="C38" s="364"/>
      <c r="D38" s="364"/>
      <c r="E38" s="364"/>
      <c r="F38" s="364"/>
      <c r="G38" s="364"/>
      <c r="H38" s="364"/>
      <c r="I38" s="367"/>
      <c r="J38" s="367"/>
      <c r="K38" s="367"/>
      <c r="L38" s="363">
        <f>(B38*D38*E38*F38*H38)+(B38*I38)</f>
        <v>0</v>
      </c>
      <c r="M38" s="363"/>
      <c r="N38" s="363"/>
      <c r="O38" s="366">
        <f>+L38</f>
        <v>0</v>
      </c>
      <c r="P38" s="366">
        <f>+M38*28</f>
        <v>0</v>
      </c>
      <c r="Q38" s="366">
        <f>+N38*265</f>
        <v>0</v>
      </c>
      <c r="R38" s="366">
        <f>SUM(O38:Q38)</f>
        <v>0</v>
      </c>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row>
    <row r="39" spans="1:46" ht="16.5" thickBot="1" x14ac:dyDescent="0.3">
      <c r="A39" s="372" t="s">
        <v>223</v>
      </c>
      <c r="B39" s="373"/>
      <c r="C39" s="373"/>
      <c r="D39" s="373"/>
      <c r="E39" s="373"/>
      <c r="F39" s="373"/>
      <c r="G39" s="373"/>
      <c r="H39" s="373"/>
      <c r="I39" s="373"/>
      <c r="J39" s="373"/>
      <c r="K39" s="373"/>
      <c r="L39" s="369">
        <f t="shared" ref="L39:R39" si="9">SUM(L36:L38)</f>
        <v>0</v>
      </c>
      <c r="M39" s="369">
        <f t="shared" si="9"/>
        <v>0</v>
      </c>
      <c r="N39" s="369">
        <f t="shared" si="9"/>
        <v>0</v>
      </c>
      <c r="O39" s="369">
        <f t="shared" si="9"/>
        <v>0</v>
      </c>
      <c r="P39" s="369">
        <f t="shared" si="9"/>
        <v>0</v>
      </c>
      <c r="Q39" s="369">
        <f t="shared" si="9"/>
        <v>0</v>
      </c>
      <c r="R39" s="369">
        <f t="shared" si="9"/>
        <v>0</v>
      </c>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ht="5.0999999999999996" customHeight="1" thickBot="1" x14ac:dyDescent="0.25">
      <c r="A40" s="37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ht="15.75" x14ac:dyDescent="0.25">
      <c r="A41" s="696" t="s">
        <v>321</v>
      </c>
      <c r="B41" s="697"/>
      <c r="C41" s="697"/>
      <c r="D41" s="697"/>
      <c r="E41" s="697"/>
      <c r="F41" s="697"/>
      <c r="G41" s="697"/>
      <c r="H41" s="697"/>
      <c r="I41" s="697"/>
      <c r="J41" s="697"/>
      <c r="K41" s="697"/>
      <c r="L41" s="697"/>
      <c r="M41" s="697"/>
      <c r="N41" s="697"/>
      <c r="O41" s="697"/>
      <c r="P41" s="697"/>
      <c r="Q41" s="697"/>
      <c r="R41" s="69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ht="23.1" customHeight="1" x14ac:dyDescent="0.2">
      <c r="A42" s="699" t="s">
        <v>76</v>
      </c>
      <c r="B42" s="693" t="s">
        <v>29</v>
      </c>
      <c r="C42" s="695"/>
      <c r="D42" s="699" t="s">
        <v>30</v>
      </c>
      <c r="E42" s="699" t="s">
        <v>31</v>
      </c>
      <c r="F42" s="699" t="s">
        <v>32</v>
      </c>
      <c r="G42" s="699" t="s">
        <v>222</v>
      </c>
      <c r="H42" s="699" t="s">
        <v>33</v>
      </c>
      <c r="I42" s="690" t="s">
        <v>25</v>
      </c>
      <c r="J42" s="691"/>
      <c r="K42" s="692"/>
      <c r="L42" s="693" t="s">
        <v>125</v>
      </c>
      <c r="M42" s="694"/>
      <c r="N42" s="695"/>
      <c r="O42" s="690" t="s">
        <v>412</v>
      </c>
      <c r="P42" s="691"/>
      <c r="Q42" s="691"/>
      <c r="R42" s="692"/>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ht="23.1" customHeight="1" thickBot="1" x14ac:dyDescent="0.4">
      <c r="A43" s="700"/>
      <c r="B43" s="368" t="s">
        <v>357</v>
      </c>
      <c r="C43" s="368" t="s">
        <v>34</v>
      </c>
      <c r="D43" s="700"/>
      <c r="E43" s="700"/>
      <c r="F43" s="700"/>
      <c r="G43" s="700"/>
      <c r="H43" s="700"/>
      <c r="I43" s="368" t="s">
        <v>409</v>
      </c>
      <c r="J43" s="368" t="s">
        <v>410</v>
      </c>
      <c r="K43" s="368" t="s">
        <v>411</v>
      </c>
      <c r="L43" s="368" t="s">
        <v>409</v>
      </c>
      <c r="M43" s="368" t="s">
        <v>410</v>
      </c>
      <c r="N43" s="368" t="s">
        <v>411</v>
      </c>
      <c r="O43" s="368" t="s">
        <v>409</v>
      </c>
      <c r="P43" s="368" t="s">
        <v>410</v>
      </c>
      <c r="Q43" s="368" t="s">
        <v>411</v>
      </c>
      <c r="R43" s="368" t="s">
        <v>26</v>
      </c>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x14ac:dyDescent="0.2">
      <c r="A44" s="371"/>
      <c r="B44" s="363"/>
      <c r="C44" s="364"/>
      <c r="D44" s="364"/>
      <c r="E44" s="364"/>
      <c r="F44" s="364"/>
      <c r="G44" s="364"/>
      <c r="H44" s="364"/>
      <c r="I44" s="365"/>
      <c r="J44" s="365"/>
      <c r="K44" s="365"/>
      <c r="L44" s="363">
        <f>B44*D44*E44*F44*H44*I44*10^-6</f>
        <v>0</v>
      </c>
      <c r="M44" s="363"/>
      <c r="N44" s="363"/>
      <c r="O44" s="366">
        <f>+L44</f>
        <v>0</v>
      </c>
      <c r="P44" s="366">
        <f>+M44*28</f>
        <v>0</v>
      </c>
      <c r="Q44" s="366"/>
      <c r="R44" s="366">
        <f>SUM(O44:Q44)</f>
        <v>0</v>
      </c>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x14ac:dyDescent="0.2">
      <c r="A45" s="371"/>
      <c r="B45" s="363"/>
      <c r="C45" s="364"/>
      <c r="D45" s="364"/>
      <c r="E45" s="364"/>
      <c r="F45" s="364"/>
      <c r="G45" s="364"/>
      <c r="H45" s="364"/>
      <c r="I45" s="367"/>
      <c r="J45" s="367"/>
      <c r="K45" s="367"/>
      <c r="L45" s="363">
        <f>(B45*D45*E45*F45*H45)+(B45*I45)</f>
        <v>0</v>
      </c>
      <c r="M45" s="363"/>
      <c r="N45" s="363"/>
      <c r="O45" s="366">
        <f>+L45</f>
        <v>0</v>
      </c>
      <c r="P45" s="366">
        <f>+M45*28</f>
        <v>0</v>
      </c>
      <c r="Q45" s="366">
        <f>+N45*265</f>
        <v>0</v>
      </c>
      <c r="R45" s="366">
        <f>SUM(O45:Q45)</f>
        <v>0</v>
      </c>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x14ac:dyDescent="0.2">
      <c r="A46" s="371"/>
      <c r="B46" s="363"/>
      <c r="C46" s="364"/>
      <c r="D46" s="364"/>
      <c r="E46" s="364"/>
      <c r="F46" s="364"/>
      <c r="G46" s="364"/>
      <c r="H46" s="364"/>
      <c r="I46" s="367"/>
      <c r="J46" s="367"/>
      <c r="K46" s="367"/>
      <c r="L46" s="363">
        <f>(B46*D46*E46*F46*H46)+(B46*I46)</f>
        <v>0</v>
      </c>
      <c r="M46" s="363"/>
      <c r="N46" s="363"/>
      <c r="O46" s="366">
        <f>+L46</f>
        <v>0</v>
      </c>
      <c r="P46" s="366"/>
      <c r="Q46" s="366">
        <f>+N46*265</f>
        <v>0</v>
      </c>
      <c r="R46" s="366">
        <f>SUM(O46:Q46)</f>
        <v>0</v>
      </c>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ht="15.75" x14ac:dyDescent="0.25">
      <c r="A47" s="372" t="s">
        <v>223</v>
      </c>
      <c r="B47" s="373"/>
      <c r="C47" s="373"/>
      <c r="D47" s="373"/>
      <c r="E47" s="373"/>
      <c r="F47" s="373"/>
      <c r="G47" s="373"/>
      <c r="H47" s="373"/>
      <c r="I47" s="373"/>
      <c r="J47" s="373"/>
      <c r="K47" s="373"/>
      <c r="L47" s="369">
        <f t="shared" ref="L47:R47" si="10">SUM(L44:L46)</f>
        <v>0</v>
      </c>
      <c r="M47" s="369">
        <f t="shared" si="10"/>
        <v>0</v>
      </c>
      <c r="N47" s="369">
        <f t="shared" si="10"/>
        <v>0</v>
      </c>
      <c r="O47" s="369">
        <f t="shared" si="10"/>
        <v>0</v>
      </c>
      <c r="P47" s="369">
        <f t="shared" si="10"/>
        <v>0</v>
      </c>
      <c r="Q47" s="369">
        <f t="shared" si="10"/>
        <v>0</v>
      </c>
      <c r="R47" s="369">
        <f t="shared" si="10"/>
        <v>0</v>
      </c>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ht="15.75" thickBot="1" x14ac:dyDescent="0.2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ht="21" thickBot="1" x14ac:dyDescent="0.35">
      <c r="A49" s="701" t="s">
        <v>36</v>
      </c>
      <c r="B49" s="702"/>
      <c r="C49" s="702"/>
      <c r="D49" s="702"/>
      <c r="E49" s="702"/>
      <c r="F49" s="702"/>
      <c r="G49" s="702"/>
      <c r="H49" s="702"/>
      <c r="I49" s="702"/>
      <c r="J49" s="702"/>
      <c r="K49" s="702"/>
      <c r="L49" s="702"/>
      <c r="M49" s="702"/>
      <c r="N49" s="702"/>
      <c r="O49" s="702"/>
      <c r="P49" s="702"/>
      <c r="Q49" s="702"/>
      <c r="R49" s="394">
        <f>SUM(R47,R39,R31,R23,T14,U7)</f>
        <v>0</v>
      </c>
      <c r="S49" s="8" t="s">
        <v>476</v>
      </c>
      <c r="T49" s="13" t="s">
        <v>299</v>
      </c>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x14ac:dyDescent="0.2">
      <c r="A50" s="370"/>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x14ac:dyDescent="0.2">
      <c r="A51" s="370"/>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x14ac:dyDescent="0.2">
      <c r="A52" s="370"/>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x14ac:dyDescent="0.2">
      <c r="A53" s="370"/>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x14ac:dyDescent="0.2">
      <c r="A54" s="370"/>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x14ac:dyDescent="0.2">
      <c r="A55" s="370"/>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x14ac:dyDescent="0.2">
      <c r="A56" s="370"/>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x14ac:dyDescent="0.2">
      <c r="A57" s="370"/>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x14ac:dyDescent="0.2">
      <c r="A58" s="370"/>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x14ac:dyDescent="0.2">
      <c r="A59" s="370"/>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x14ac:dyDescent="0.2">
      <c r="A60" s="370"/>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x14ac:dyDescent="0.2">
      <c r="A61" s="370"/>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x14ac:dyDescent="0.2">
      <c r="A62" s="370"/>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x14ac:dyDescent="0.2">
      <c r="A63" s="370"/>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x14ac:dyDescent="0.2">
      <c r="A64" s="370"/>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x14ac:dyDescent="0.2">
      <c r="A65" s="370"/>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x14ac:dyDescent="0.2">
      <c r="A66" s="370"/>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x14ac:dyDescent="0.2">
      <c r="A67" s="370"/>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x14ac:dyDescent="0.2">
      <c r="A68" s="370"/>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x14ac:dyDescent="0.2">
      <c r="A69" s="370"/>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x14ac:dyDescent="0.2">
      <c r="A70" s="370"/>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x14ac:dyDescent="0.2">
      <c r="A71" s="370"/>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x14ac:dyDescent="0.2">
      <c r="A72" s="370"/>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x14ac:dyDescent="0.2">
      <c r="A73" s="370"/>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x14ac:dyDescent="0.2">
      <c r="A74" s="370"/>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x14ac:dyDescent="0.2">
      <c r="A75" s="370"/>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x14ac:dyDescent="0.2">
      <c r="A76" s="370"/>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x14ac:dyDescent="0.2">
      <c r="A77" s="370"/>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x14ac:dyDescent="0.2">
      <c r="A78" s="370"/>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x14ac:dyDescent="0.2">
      <c r="A79" s="370"/>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x14ac:dyDescent="0.2">
      <c r="A80" s="370"/>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x14ac:dyDescent="0.2">
      <c r="A81" s="370"/>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x14ac:dyDescent="0.2">
      <c r="A82" s="370"/>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x14ac:dyDescent="0.2">
      <c r="A83" s="370"/>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x14ac:dyDescent="0.2">
      <c r="A84" s="370"/>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x14ac:dyDescent="0.2">
      <c r="A85" s="370"/>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x14ac:dyDescent="0.2">
      <c r="A86" s="370"/>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x14ac:dyDescent="0.2">
      <c r="A87" s="370"/>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x14ac:dyDescent="0.2">
      <c r="A88" s="370"/>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x14ac:dyDescent="0.2">
      <c r="A89" s="370"/>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x14ac:dyDescent="0.2">
      <c r="A90" s="370"/>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x14ac:dyDescent="0.2">
      <c r="A91" s="370"/>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x14ac:dyDescent="0.2">
      <c r="A92" s="370"/>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x14ac:dyDescent="0.2">
      <c r="A93" s="370"/>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x14ac:dyDescent="0.2">
      <c r="A94" s="370"/>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x14ac:dyDescent="0.2">
      <c r="A95" s="370"/>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x14ac:dyDescent="0.2">
      <c r="A96" s="370"/>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x14ac:dyDescent="0.2">
      <c r="A97" s="370"/>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x14ac:dyDescent="0.2">
      <c r="A98" s="370"/>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x14ac:dyDescent="0.2">
      <c r="A99" s="370"/>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x14ac:dyDescent="0.2">
      <c r="A100" s="370"/>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46" x14ac:dyDescent="0.2">
      <c r="A101" s="370"/>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46" x14ac:dyDescent="0.2">
      <c r="A102" s="370"/>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46" x14ac:dyDescent="0.2">
      <c r="A103" s="370"/>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46" x14ac:dyDescent="0.2">
      <c r="A104" s="370"/>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46" x14ac:dyDescent="0.2">
      <c r="A105" s="370"/>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46" x14ac:dyDescent="0.2">
      <c r="A106" s="370"/>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46" x14ac:dyDescent="0.2">
      <c r="A107" s="370"/>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x14ac:dyDescent="0.2">
      <c r="A108" s="370"/>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x14ac:dyDescent="0.2">
      <c r="A109" s="370"/>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x14ac:dyDescent="0.2">
      <c r="A110" s="370"/>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x14ac:dyDescent="0.2">
      <c r="A111" s="370"/>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x14ac:dyDescent="0.2">
      <c r="A112" s="370"/>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46" x14ac:dyDescent="0.2">
      <c r="A113" s="370"/>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46" x14ac:dyDescent="0.2">
      <c r="A114" s="370"/>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row>
    <row r="115" spans="1:46" x14ac:dyDescent="0.2">
      <c r="A115" s="370"/>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46" x14ac:dyDescent="0.2">
      <c r="A116" s="370"/>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46" x14ac:dyDescent="0.2">
      <c r="A117" s="370"/>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x14ac:dyDescent="0.2">
      <c r="A118" s="370"/>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46" x14ac:dyDescent="0.2">
      <c r="A119" s="370"/>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x14ac:dyDescent="0.2">
      <c r="A120" s="370"/>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x14ac:dyDescent="0.2">
      <c r="A121" s="370"/>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x14ac:dyDescent="0.2">
      <c r="A122" s="37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row>
    <row r="123" spans="1:46" x14ac:dyDescent="0.2">
      <c r="A123" s="370"/>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x14ac:dyDescent="0.2">
      <c r="A124" s="370"/>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row>
    <row r="125" spans="1:46" x14ac:dyDescent="0.2">
      <c r="A125" s="370"/>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row>
    <row r="126" spans="1:46" x14ac:dyDescent="0.2">
      <c r="A126" s="370"/>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row>
    <row r="127" spans="1:46" x14ac:dyDescent="0.2">
      <c r="A127" s="370"/>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row>
    <row r="128" spans="1:46" x14ac:dyDescent="0.2">
      <c r="A128" s="370"/>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row>
    <row r="129" spans="1:46" x14ac:dyDescent="0.2">
      <c r="A129" s="370"/>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row>
    <row r="130" spans="1:46" x14ac:dyDescent="0.2">
      <c r="A130" s="370"/>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row>
    <row r="131" spans="1:46" x14ac:dyDescent="0.2">
      <c r="A131" s="370"/>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row>
    <row r="132" spans="1:46" x14ac:dyDescent="0.2">
      <c r="A132" s="370"/>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row>
    <row r="133" spans="1:46" x14ac:dyDescent="0.2">
      <c r="A133" s="370"/>
      <c r="B133" s="8"/>
      <c r="C133" s="8"/>
      <c r="D133" s="8"/>
      <c r="E133" s="8"/>
      <c r="F133" s="8"/>
      <c r="G133" s="8"/>
      <c r="H133" s="8"/>
      <c r="I133" s="8"/>
      <c r="J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row>
    <row r="134" spans="1:46" x14ac:dyDescent="0.2">
      <c r="A134" s="370"/>
      <c r="B134" s="8"/>
      <c r="C134" s="8"/>
      <c r="D134" s="8"/>
      <c r="E134" s="8"/>
      <c r="F134" s="8"/>
      <c r="G134" s="8"/>
      <c r="H134" s="8"/>
      <c r="I134" s="8"/>
      <c r="J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row>
    <row r="135" spans="1:46" x14ac:dyDescent="0.2">
      <c r="A135" s="370"/>
      <c r="B135" s="8"/>
      <c r="C135" s="8"/>
      <c r="D135" s="8"/>
      <c r="E135" s="8"/>
      <c r="F135" s="8"/>
      <c r="G135" s="8"/>
      <c r="H135" s="8"/>
      <c r="I135" s="8"/>
      <c r="J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row>
    <row r="136" spans="1:46" x14ac:dyDescent="0.2">
      <c r="A136" s="370"/>
      <c r="B136" s="8"/>
      <c r="C136" s="8"/>
      <c r="D136" s="8"/>
      <c r="E136" s="8"/>
      <c r="F136" s="8"/>
      <c r="G136" s="8"/>
      <c r="H136" s="8"/>
      <c r="I136" s="8"/>
      <c r="J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row>
    <row r="137" spans="1:46" x14ac:dyDescent="0.2">
      <c r="A137" s="370"/>
      <c r="B137" s="8"/>
      <c r="C137" s="8"/>
      <c r="D137" s="8"/>
      <c r="E137" s="8"/>
      <c r="F137" s="8"/>
      <c r="G137" s="8"/>
      <c r="H137" s="8"/>
      <c r="I137" s="8"/>
      <c r="J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row>
    <row r="138" spans="1:46" x14ac:dyDescent="0.2">
      <c r="A138" s="370"/>
      <c r="B138" s="8"/>
      <c r="C138" s="8"/>
      <c r="D138" s="8"/>
      <c r="E138" s="8"/>
      <c r="F138" s="8"/>
      <c r="G138" s="8"/>
      <c r="H138" s="8"/>
      <c r="I138" s="8"/>
      <c r="J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row>
    <row r="139" spans="1:46" x14ac:dyDescent="0.2">
      <c r="A139" s="370"/>
      <c r="B139" s="8"/>
      <c r="C139" s="8"/>
      <c r="D139" s="8"/>
      <c r="E139" s="8"/>
      <c r="F139" s="8"/>
      <c r="G139" s="8"/>
      <c r="H139" s="8"/>
      <c r="I139" s="8"/>
      <c r="J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row>
    <row r="140" spans="1:46" x14ac:dyDescent="0.2">
      <c r="A140" s="370"/>
      <c r="B140" s="8"/>
      <c r="C140" s="8"/>
      <c r="D140" s="8"/>
      <c r="E140" s="8"/>
      <c r="F140" s="8"/>
      <c r="G140" s="8"/>
      <c r="H140" s="8"/>
      <c r="I140" s="8"/>
      <c r="J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row>
    <row r="141" spans="1:46" x14ac:dyDescent="0.2">
      <c r="A141" s="370"/>
      <c r="B141" s="8"/>
      <c r="C141" s="8"/>
      <c r="D141" s="8"/>
      <c r="E141" s="8"/>
      <c r="F141" s="8"/>
      <c r="G141" s="8"/>
      <c r="H141" s="8"/>
      <c r="I141" s="8"/>
      <c r="J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row>
    <row r="142" spans="1:46" x14ac:dyDescent="0.2">
      <c r="A142" s="370"/>
      <c r="B142" s="8"/>
      <c r="C142" s="8"/>
      <c r="D142" s="8"/>
      <c r="E142" s="8"/>
      <c r="F142" s="8"/>
      <c r="G142" s="8"/>
      <c r="H142" s="8"/>
      <c r="I142" s="8"/>
      <c r="J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row>
    <row r="143" spans="1:46" x14ac:dyDescent="0.2">
      <c r="A143" s="370"/>
      <c r="B143" s="8"/>
      <c r="C143" s="8"/>
      <c r="D143" s="8"/>
      <c r="E143" s="8"/>
      <c r="F143" s="8"/>
      <c r="G143" s="8"/>
      <c r="H143" s="8"/>
      <c r="I143" s="8"/>
      <c r="J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row>
  </sheetData>
  <sheetProtection insertColumns="0" insertRows="0"/>
  <mergeCells count="57">
    <mergeCell ref="A49:Q49"/>
    <mergeCell ref="A1:T1"/>
    <mergeCell ref="A16:T16"/>
    <mergeCell ref="G18:G19"/>
    <mergeCell ref="G26:G27"/>
    <mergeCell ref="G34:G35"/>
    <mergeCell ref="A17:R17"/>
    <mergeCell ref="A25:R25"/>
    <mergeCell ref="A33:R33"/>
    <mergeCell ref="Q2:T2"/>
    <mergeCell ref="F9:H9"/>
    <mergeCell ref="I9:K9"/>
    <mergeCell ref="L9:O9"/>
    <mergeCell ref="P9:S9"/>
    <mergeCell ref="M2:P2"/>
    <mergeCell ref="A2:F2"/>
    <mergeCell ref="G2:I2"/>
    <mergeCell ref="J2:L2"/>
    <mergeCell ref="A9:E9"/>
    <mergeCell ref="A42:A43"/>
    <mergeCell ref="D42:D43"/>
    <mergeCell ref="E42:E43"/>
    <mergeCell ref="F42:F43"/>
    <mergeCell ref="H42:H43"/>
    <mergeCell ref="B42:C42"/>
    <mergeCell ref="G42:G43"/>
    <mergeCell ref="A34:A35"/>
    <mergeCell ref="D34:D35"/>
    <mergeCell ref="E34:E35"/>
    <mergeCell ref="F34:F35"/>
    <mergeCell ref="H34:H35"/>
    <mergeCell ref="B34:C34"/>
    <mergeCell ref="F26:F27"/>
    <mergeCell ref="H26:H27"/>
    <mergeCell ref="B26:C26"/>
    <mergeCell ref="A18:A19"/>
    <mergeCell ref="D18:D19"/>
    <mergeCell ref="E18:E19"/>
    <mergeCell ref="F18:F19"/>
    <mergeCell ref="H18:H19"/>
    <mergeCell ref="B18:C18"/>
    <mergeCell ref="I42:K42"/>
    <mergeCell ref="L42:N42"/>
    <mergeCell ref="O18:R18"/>
    <mergeCell ref="I26:K26"/>
    <mergeCell ref="L26:N26"/>
    <mergeCell ref="O26:R26"/>
    <mergeCell ref="I18:K18"/>
    <mergeCell ref="L18:N18"/>
    <mergeCell ref="O42:R42"/>
    <mergeCell ref="I34:K34"/>
    <mergeCell ref="L34:N34"/>
    <mergeCell ref="O34:R34"/>
    <mergeCell ref="A41:R41"/>
    <mergeCell ref="A26:A27"/>
    <mergeCell ref="D26:D27"/>
    <mergeCell ref="E26:E27"/>
  </mergeCells>
  <hyperlinks>
    <hyperlink ref="V2" location="'Table of contents'!A1" display="Back to Table of Contents" xr:uid="{190DEE40-55FA-41D5-A8DB-93C86FF73E86}"/>
    <hyperlink ref="V1" location="'B - GHG Summary '!A1" display="Back to GHG Summary" xr:uid="{B5A72890-BEA3-4DA1-8E7D-E6FFDAB4DA8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F2A5BFF-F5B2-4839-91B1-6F4EF13639CB}">
          <x14:formula1>
            <xm:f>Reference!$A$23:$A$25</xm:f>
          </x14:formula1>
          <xm:sqref>B4:B8 B11:B15</xm:sqref>
        </x14:dataValidation>
        <x14:dataValidation type="list" allowBlank="1" showInputMessage="1" showErrorMessage="1" xr:uid="{9A27A7AE-6786-4129-B105-2DCAA1BA579C}">
          <x14:formula1>
            <xm:f>Reference!$A$28:$A$50</xm:f>
          </x14:formula1>
          <xm:sqref>G4:I8 F11:H14 G15:I15</xm:sqref>
        </x14:dataValidation>
        <x14:dataValidation type="list" allowBlank="1" showInputMessage="1" showErrorMessage="1" xr:uid="{73D8979D-47C8-4D33-A122-C8A34AAFC604}">
          <x14:formula1>
            <xm:f>Reference!$A$65:$A$68</xm:f>
          </x14:formula1>
          <xm:sqref>C4:C8 C11:C15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AA72-BDF7-4955-8D4F-92CA2339C56F}">
  <sheetPr>
    <tabColor rgb="FFFF8989"/>
  </sheetPr>
  <dimension ref="A1:BR91"/>
  <sheetViews>
    <sheetView showGridLines="0" zoomScaleNormal="100" workbookViewId="0">
      <selection activeCell="F7" sqref="F7"/>
    </sheetView>
  </sheetViews>
  <sheetFormatPr defaultColWidth="9.140625" defaultRowHeight="15.75" x14ac:dyDescent="0.25"/>
  <cols>
    <col min="1" max="1" width="53.140625" style="13" customWidth="1"/>
    <col min="2" max="3" width="20.7109375" style="13" customWidth="1"/>
    <col min="4" max="4" width="20.7109375" style="336" customWidth="1"/>
    <col min="5" max="10" width="8.7109375" style="13" customWidth="1"/>
    <col min="11" max="16" width="8.7109375" style="310" customWidth="1"/>
    <col min="17" max="17" width="10.5703125" style="13" customWidth="1"/>
    <col min="18" max="18" width="27.42578125" style="13" bestFit="1" customWidth="1"/>
    <col min="19" max="19" width="14.85546875" style="13" customWidth="1"/>
    <col min="20" max="31" width="9.140625" style="13"/>
    <col min="32" max="16384" width="9.140625" style="310"/>
  </cols>
  <sheetData>
    <row r="1" spans="1:14" ht="16.5" thickBot="1" x14ac:dyDescent="0.3">
      <c r="A1" s="732" t="s">
        <v>481</v>
      </c>
      <c r="B1" s="733"/>
      <c r="C1" s="733"/>
      <c r="D1" s="309" t="s">
        <v>37</v>
      </c>
      <c r="E1" s="142"/>
      <c r="G1" s="362" t="s">
        <v>320</v>
      </c>
      <c r="N1" s="311"/>
    </row>
    <row r="2" spans="1:14" x14ac:dyDescent="0.25">
      <c r="A2" s="734" t="s">
        <v>41</v>
      </c>
      <c r="B2" s="735"/>
      <c r="C2" s="736"/>
      <c r="D2" s="395"/>
      <c r="E2" s="142"/>
      <c r="G2" s="362" t="s">
        <v>378</v>
      </c>
      <c r="N2" s="311"/>
    </row>
    <row r="3" spans="1:14" x14ac:dyDescent="0.25">
      <c r="A3" s="737" t="s">
        <v>126</v>
      </c>
      <c r="B3" s="738"/>
      <c r="C3" s="739"/>
      <c r="D3" s="396"/>
      <c r="E3" s="142"/>
      <c r="N3" s="311"/>
    </row>
    <row r="4" spans="1:14" x14ac:dyDescent="0.25">
      <c r="A4" s="740" t="s">
        <v>127</v>
      </c>
      <c r="B4" s="740"/>
      <c r="C4" s="740"/>
      <c r="D4" s="397"/>
      <c r="E4" s="142"/>
      <c r="N4" s="311"/>
    </row>
    <row r="5" spans="1:14" x14ac:dyDescent="0.25">
      <c r="A5" s="740" t="s">
        <v>482</v>
      </c>
      <c r="B5" s="740"/>
      <c r="C5" s="740"/>
      <c r="D5" s="397"/>
      <c r="E5" s="142"/>
      <c r="N5" s="311"/>
    </row>
    <row r="6" spans="1:14" x14ac:dyDescent="0.25">
      <c r="A6" s="740"/>
      <c r="B6" s="740"/>
      <c r="C6" s="740"/>
      <c r="D6" s="397"/>
      <c r="E6" s="142"/>
      <c r="N6" s="311"/>
    </row>
    <row r="7" spans="1:14" x14ac:dyDescent="0.25">
      <c r="A7" s="740"/>
      <c r="B7" s="740"/>
      <c r="C7" s="740"/>
      <c r="D7" s="397"/>
      <c r="E7" s="142"/>
      <c r="N7" s="311"/>
    </row>
    <row r="8" spans="1:14" ht="16.5" thickBot="1" x14ac:dyDescent="0.3">
      <c r="A8" s="310"/>
      <c r="B8" s="310"/>
      <c r="C8" s="310"/>
      <c r="D8" s="397"/>
      <c r="E8" s="142"/>
      <c r="N8" s="311"/>
    </row>
    <row r="9" spans="1:14" ht="16.5" thickBot="1" x14ac:dyDescent="0.3">
      <c r="A9" s="729" t="s">
        <v>19</v>
      </c>
      <c r="B9" s="730"/>
      <c r="C9" s="730"/>
      <c r="D9" s="731"/>
      <c r="E9" s="142"/>
      <c r="N9" s="311"/>
    </row>
    <row r="10" spans="1:14" ht="16.5" thickBot="1" x14ac:dyDescent="0.3">
      <c r="A10" s="719" t="s">
        <v>20</v>
      </c>
      <c r="B10" s="720"/>
      <c r="C10" s="721"/>
      <c r="D10" s="312"/>
      <c r="E10" s="142"/>
      <c r="N10" s="311"/>
    </row>
    <row r="11" spans="1:14" ht="16.5" thickBot="1" x14ac:dyDescent="0.3">
      <c r="A11" s="313"/>
      <c r="B11" s="313"/>
      <c r="C11" s="313"/>
      <c r="D11" s="142"/>
      <c r="E11" s="142"/>
      <c r="N11" s="311"/>
    </row>
    <row r="12" spans="1:14" ht="16.5" thickBot="1" x14ac:dyDescent="0.3">
      <c r="A12" s="663" t="s">
        <v>130</v>
      </c>
      <c r="B12" s="664"/>
      <c r="C12" s="664"/>
      <c r="D12" s="665"/>
      <c r="N12" s="311"/>
    </row>
    <row r="13" spans="1:14" ht="16.5" thickBot="1" x14ac:dyDescent="0.3">
      <c r="A13" s="314" t="s">
        <v>142</v>
      </c>
      <c r="B13" s="315" t="s">
        <v>273</v>
      </c>
      <c r="C13" s="254" t="s">
        <v>274</v>
      </c>
      <c r="D13" s="76" t="s">
        <v>275</v>
      </c>
      <c r="N13" s="311"/>
    </row>
    <row r="14" spans="1:14" x14ac:dyDescent="0.25">
      <c r="A14" s="316" t="s">
        <v>131</v>
      </c>
      <c r="B14" s="458"/>
      <c r="C14" s="458"/>
      <c r="D14" s="458"/>
      <c r="N14" s="311"/>
    </row>
    <row r="15" spans="1:14" x14ac:dyDescent="0.25">
      <c r="A15" s="318" t="s">
        <v>262</v>
      </c>
      <c r="B15" s="350"/>
      <c r="C15" s="350"/>
      <c r="D15" s="350"/>
      <c r="N15" s="311"/>
    </row>
    <row r="16" spans="1:14" x14ac:dyDescent="0.25">
      <c r="A16" s="318" t="s">
        <v>263</v>
      </c>
      <c r="B16" s="350"/>
      <c r="C16" s="350"/>
      <c r="D16" s="350"/>
      <c r="N16" s="311"/>
    </row>
    <row r="17" spans="1:69" ht="19.5" x14ac:dyDescent="0.35">
      <c r="A17" s="318" t="s">
        <v>382</v>
      </c>
      <c r="B17" s="350"/>
      <c r="C17" s="517"/>
      <c r="D17" s="408"/>
      <c r="N17" s="311"/>
    </row>
    <row r="18" spans="1:69" ht="20.25" thickBot="1" x14ac:dyDescent="0.4">
      <c r="A18" s="318" t="s">
        <v>383</v>
      </c>
      <c r="B18" s="460"/>
      <c r="C18" s="518"/>
      <c r="D18" s="411"/>
      <c r="N18" s="311"/>
    </row>
    <row r="19" spans="1:69" ht="19.5" x14ac:dyDescent="0.35">
      <c r="A19" s="318" t="s">
        <v>413</v>
      </c>
      <c r="B19" s="73">
        <f>SUM(B17:D17)</f>
        <v>0</v>
      </c>
      <c r="C19" s="142"/>
      <c r="D19" s="88"/>
    </row>
    <row r="20" spans="1:69" ht="19.5" x14ac:dyDescent="0.35">
      <c r="A20" s="318" t="s">
        <v>384</v>
      </c>
      <c r="B20" s="74">
        <f>SUM(B18:D18)</f>
        <v>0</v>
      </c>
      <c r="C20" s="142"/>
      <c r="D20" s="88"/>
    </row>
    <row r="21" spans="1:69" ht="19.5" x14ac:dyDescent="0.35">
      <c r="A21" s="319" t="s">
        <v>385</v>
      </c>
      <c r="B21" s="72"/>
      <c r="C21" s="142"/>
      <c r="D21" s="13"/>
    </row>
    <row r="22" spans="1:69" ht="16.5" thickBot="1" x14ac:dyDescent="0.3">
      <c r="A22" s="320" t="s">
        <v>264</v>
      </c>
      <c r="B22" s="23">
        <f>B20-B21</f>
        <v>0</v>
      </c>
      <c r="D22" s="13"/>
      <c r="K22" s="311"/>
      <c r="L22" s="311"/>
    </row>
    <row r="23" spans="1:69" ht="16.5" thickBot="1" x14ac:dyDescent="0.3">
      <c r="A23" s="87"/>
      <c r="B23" s="25"/>
      <c r="D23" s="13"/>
      <c r="K23" s="311"/>
      <c r="L23" s="311"/>
    </row>
    <row r="24" spans="1:69" ht="16.5" thickBot="1" x14ac:dyDescent="0.3">
      <c r="A24" s="726" t="s">
        <v>110</v>
      </c>
      <c r="B24" s="727"/>
      <c r="C24" s="727"/>
      <c r="D24" s="727"/>
      <c r="E24" s="727"/>
      <c r="F24" s="727"/>
      <c r="G24" s="727"/>
      <c r="H24" s="727"/>
      <c r="I24" s="727"/>
      <c r="J24" s="727"/>
      <c r="K24" s="727"/>
      <c r="L24" s="727"/>
      <c r="M24" s="727"/>
      <c r="N24" s="727"/>
      <c r="O24" s="727"/>
      <c r="P24" s="728"/>
      <c r="AD24" s="321"/>
    </row>
    <row r="25" spans="1:69" x14ac:dyDescent="0.25">
      <c r="A25" s="722" t="s">
        <v>111</v>
      </c>
      <c r="B25" s="722"/>
      <c r="C25" s="722"/>
      <c r="D25" s="722"/>
      <c r="E25" s="322" t="s">
        <v>112</v>
      </c>
      <c r="F25" s="323" t="s">
        <v>113</v>
      </c>
      <c r="G25" s="323" t="s">
        <v>114</v>
      </c>
      <c r="H25" s="323" t="s">
        <v>115</v>
      </c>
      <c r="I25" s="323" t="s">
        <v>7</v>
      </c>
      <c r="J25" s="323" t="s">
        <v>8</v>
      </c>
      <c r="K25" s="324" t="s">
        <v>9</v>
      </c>
      <c r="L25" s="324" t="s">
        <v>116</v>
      </c>
      <c r="M25" s="324" t="s">
        <v>10</v>
      </c>
      <c r="N25" s="324" t="s">
        <v>11</v>
      </c>
      <c r="O25" s="324" t="s">
        <v>12</v>
      </c>
      <c r="P25" s="324" t="s">
        <v>13</v>
      </c>
      <c r="AD25" s="321"/>
    </row>
    <row r="26" spans="1:69" x14ac:dyDescent="0.25">
      <c r="A26" s="718" t="s">
        <v>277</v>
      </c>
      <c r="B26" s="718"/>
      <c r="C26" s="718"/>
      <c r="D26" s="718"/>
      <c r="E26" s="325">
        <f>((E28-E30)*0.785)+((E29-E31)*1.092)</f>
        <v>0</v>
      </c>
      <c r="F26" s="326">
        <f>((F28-F30)*0.785)+((F29-F31)*1.092)</f>
        <v>0</v>
      </c>
      <c r="G26" s="326">
        <f>((G28-G30)*0.785)+((G29-G31)*1.092)</f>
        <v>0</v>
      </c>
      <c r="H26" s="326">
        <f t="shared" ref="H26:P26" si="0">((H28-H30)*0.785)+((H29-H31)*1.092)</f>
        <v>0</v>
      </c>
      <c r="I26" s="326">
        <f t="shared" si="0"/>
        <v>0</v>
      </c>
      <c r="J26" s="326">
        <f t="shared" si="0"/>
        <v>0</v>
      </c>
      <c r="K26" s="327">
        <f t="shared" si="0"/>
        <v>0</v>
      </c>
      <c r="L26" s="327">
        <f t="shared" si="0"/>
        <v>0</v>
      </c>
      <c r="M26" s="327">
        <f t="shared" si="0"/>
        <v>0</v>
      </c>
      <c r="N26" s="327">
        <f t="shared" si="0"/>
        <v>0</v>
      </c>
      <c r="O26" s="327">
        <f t="shared" si="0"/>
        <v>0</v>
      </c>
      <c r="P26" s="327">
        <f t="shared" si="0"/>
        <v>0</v>
      </c>
      <c r="Q26" s="13" t="s">
        <v>276</v>
      </c>
      <c r="AD26" s="321"/>
    </row>
    <row r="27" spans="1:69" x14ac:dyDescent="0.25">
      <c r="A27" s="713" t="s">
        <v>278</v>
      </c>
      <c r="B27" s="713"/>
      <c r="C27" s="713"/>
      <c r="D27" s="713"/>
      <c r="E27" s="82"/>
      <c r="F27" s="100"/>
      <c r="G27" s="100"/>
      <c r="H27" s="100"/>
      <c r="I27" s="100"/>
      <c r="J27" s="100"/>
      <c r="K27" s="328"/>
      <c r="L27" s="328"/>
      <c r="M27" s="328"/>
      <c r="N27" s="328"/>
      <c r="O27" s="328"/>
      <c r="P27" s="328"/>
      <c r="AD27" s="321"/>
    </row>
    <row r="28" spans="1:69" x14ac:dyDescent="0.25">
      <c r="A28" s="713" t="s">
        <v>279</v>
      </c>
      <c r="B28" s="713"/>
      <c r="C28" s="713"/>
      <c r="D28" s="713"/>
      <c r="E28" s="82"/>
      <c r="F28" s="100"/>
      <c r="G28" s="100"/>
      <c r="H28" s="100"/>
      <c r="I28" s="100"/>
      <c r="J28" s="100"/>
      <c r="K28" s="328"/>
      <c r="L28" s="328"/>
      <c r="M28" s="328"/>
      <c r="N28" s="328"/>
      <c r="O28" s="328"/>
      <c r="P28" s="328"/>
      <c r="AD28" s="321"/>
    </row>
    <row r="29" spans="1:69" x14ac:dyDescent="0.25">
      <c r="A29" s="713" t="s">
        <v>280</v>
      </c>
      <c r="B29" s="713"/>
      <c r="C29" s="713"/>
      <c r="D29" s="713"/>
      <c r="E29" s="82"/>
      <c r="F29" s="100"/>
      <c r="G29" s="100"/>
      <c r="H29" s="100"/>
      <c r="I29" s="100"/>
      <c r="J29" s="100"/>
      <c r="K29" s="328"/>
      <c r="L29" s="328"/>
      <c r="M29" s="328"/>
      <c r="N29" s="328"/>
      <c r="O29" s="328"/>
      <c r="P29" s="328"/>
      <c r="R29" s="87"/>
      <c r="S29" s="87"/>
      <c r="T29" s="87"/>
      <c r="U29" s="87"/>
      <c r="AD29" s="321"/>
    </row>
    <row r="30" spans="1:69" x14ac:dyDescent="0.25">
      <c r="A30" s="713" t="s">
        <v>281</v>
      </c>
      <c r="B30" s="713"/>
      <c r="C30" s="713"/>
      <c r="D30" s="713"/>
      <c r="E30" s="82"/>
      <c r="F30" s="100"/>
      <c r="G30" s="100"/>
      <c r="H30" s="100"/>
      <c r="I30" s="100"/>
      <c r="J30" s="100"/>
      <c r="K30" s="328"/>
      <c r="L30" s="328"/>
      <c r="M30" s="328"/>
      <c r="N30" s="328"/>
      <c r="O30" s="328"/>
      <c r="P30" s="328"/>
      <c r="X30" s="87"/>
      <c r="Y30" s="87"/>
      <c r="Z30" s="87"/>
      <c r="AA30" s="87"/>
      <c r="AD30" s="321"/>
      <c r="AE30" s="87"/>
      <c r="AF30" s="329"/>
      <c r="AG30" s="329"/>
      <c r="AJ30" s="329"/>
      <c r="AK30" s="329"/>
      <c r="AL30" s="329"/>
      <c r="AM30" s="329"/>
      <c r="AP30" s="329"/>
      <c r="AQ30" s="329"/>
      <c r="AR30" s="329"/>
      <c r="AS30" s="329"/>
      <c r="AV30" s="329"/>
      <c r="AW30" s="329"/>
      <c r="AX30" s="329"/>
      <c r="AY30" s="329"/>
      <c r="BB30" s="329"/>
      <c r="BC30" s="329"/>
      <c r="BD30" s="329"/>
      <c r="BE30" s="329"/>
      <c r="BH30" s="329"/>
      <c r="BI30" s="329"/>
      <c r="BJ30" s="329"/>
      <c r="BK30" s="329"/>
      <c r="BN30" s="329"/>
      <c r="BO30" s="329"/>
      <c r="BP30" s="329"/>
      <c r="BQ30" s="329"/>
    </row>
    <row r="31" spans="1:69" x14ac:dyDescent="0.25">
      <c r="A31" s="713" t="s">
        <v>282</v>
      </c>
      <c r="B31" s="713"/>
      <c r="C31" s="713"/>
      <c r="D31" s="713"/>
      <c r="E31" s="82"/>
      <c r="F31" s="100"/>
      <c r="G31" s="100"/>
      <c r="H31" s="100"/>
      <c r="I31" s="100"/>
      <c r="J31" s="100"/>
      <c r="K31" s="328"/>
      <c r="L31" s="328"/>
      <c r="M31" s="328"/>
      <c r="N31" s="328"/>
      <c r="O31" s="328"/>
      <c r="P31" s="328"/>
      <c r="AD31" s="321"/>
    </row>
    <row r="32" spans="1:69" x14ac:dyDescent="0.25">
      <c r="A32" s="723" t="s">
        <v>283</v>
      </c>
      <c r="B32" s="724"/>
      <c r="C32" s="724"/>
      <c r="D32" s="725"/>
      <c r="E32" s="82"/>
      <c r="F32" s="100"/>
      <c r="G32" s="100"/>
      <c r="H32" s="100"/>
      <c r="I32" s="100"/>
      <c r="J32" s="100"/>
      <c r="K32" s="328"/>
      <c r="L32" s="328"/>
      <c r="M32" s="328"/>
      <c r="N32" s="328"/>
      <c r="O32" s="328"/>
      <c r="P32" s="328"/>
      <c r="AD32" s="321"/>
    </row>
    <row r="33" spans="1:70" x14ac:dyDescent="0.25">
      <c r="A33" s="718" t="s">
        <v>284</v>
      </c>
      <c r="B33" s="718"/>
      <c r="C33" s="718"/>
      <c r="D33" s="718"/>
      <c r="E33" s="330">
        <f t="shared" ref="E33:P33" si="1">E26*E27</f>
        <v>0</v>
      </c>
      <c r="F33" s="331">
        <f t="shared" si="1"/>
        <v>0</v>
      </c>
      <c r="G33" s="331">
        <f t="shared" si="1"/>
        <v>0</v>
      </c>
      <c r="H33" s="331">
        <f t="shared" si="1"/>
        <v>0</v>
      </c>
      <c r="I33" s="331">
        <f t="shared" si="1"/>
        <v>0</v>
      </c>
      <c r="J33" s="331">
        <f t="shared" si="1"/>
        <v>0</v>
      </c>
      <c r="K33" s="332">
        <f t="shared" si="1"/>
        <v>0</v>
      </c>
      <c r="L33" s="332">
        <f t="shared" si="1"/>
        <v>0</v>
      </c>
      <c r="M33" s="332">
        <f t="shared" si="1"/>
        <v>0</v>
      </c>
      <c r="N33" s="332">
        <f t="shared" si="1"/>
        <v>0</v>
      </c>
      <c r="O33" s="332">
        <f t="shared" si="1"/>
        <v>0</v>
      </c>
      <c r="P33" s="332">
        <f t="shared" si="1"/>
        <v>0</v>
      </c>
      <c r="Q33" s="13" t="s">
        <v>276</v>
      </c>
      <c r="AD33" s="321"/>
    </row>
    <row r="34" spans="1:70" x14ac:dyDescent="0.25">
      <c r="A34" s="333" t="s">
        <v>285</v>
      </c>
      <c r="B34" s="333"/>
      <c r="C34" s="333"/>
      <c r="D34" s="334">
        <f>SUM(E33:P33)</f>
        <v>0</v>
      </c>
      <c r="E34" s="87" t="s">
        <v>276</v>
      </c>
      <c r="F34" s="25"/>
      <c r="G34" s="25"/>
      <c r="H34" s="25"/>
      <c r="I34" s="25"/>
      <c r="J34" s="25"/>
      <c r="K34" s="335"/>
      <c r="L34" s="335"/>
      <c r="M34" s="335"/>
      <c r="N34" s="335"/>
      <c r="O34" s="335"/>
      <c r="P34" s="335"/>
      <c r="AD34" s="321"/>
    </row>
    <row r="35" spans="1:70" x14ac:dyDescent="0.25">
      <c r="E35" s="689"/>
      <c r="F35" s="689"/>
      <c r="G35" s="689"/>
      <c r="H35" s="25"/>
      <c r="I35" s="25"/>
      <c r="J35" s="25"/>
      <c r="K35" s="335"/>
      <c r="L35" s="335"/>
      <c r="M35" s="335"/>
      <c r="N35" s="335"/>
      <c r="O35" s="335"/>
      <c r="P35" s="335"/>
    </row>
    <row r="36" spans="1:70" x14ac:dyDescent="0.25">
      <c r="A36" s="709" t="s">
        <v>117</v>
      </c>
      <c r="B36" s="710"/>
      <c r="C36" s="710"/>
      <c r="D36" s="711"/>
      <c r="E36" s="337" t="s">
        <v>14</v>
      </c>
      <c r="F36" s="338" t="s">
        <v>15</v>
      </c>
      <c r="G36" s="338" t="s">
        <v>16</v>
      </c>
      <c r="H36" s="338" t="s">
        <v>17</v>
      </c>
      <c r="I36" s="25"/>
      <c r="J36" s="25"/>
      <c r="K36" s="335"/>
      <c r="L36" s="335"/>
      <c r="M36" s="335"/>
      <c r="N36" s="335"/>
      <c r="O36" s="335"/>
      <c r="P36" s="335"/>
      <c r="Q36" s="25"/>
      <c r="R36" s="25"/>
      <c r="S36" s="25"/>
      <c r="T36" s="25"/>
      <c r="U36" s="25"/>
      <c r="V36" s="25"/>
    </row>
    <row r="37" spans="1:70" x14ac:dyDescent="0.25">
      <c r="A37" s="712" t="s">
        <v>286</v>
      </c>
      <c r="B37" s="712"/>
      <c r="C37" s="712"/>
      <c r="D37" s="712"/>
      <c r="E37" s="339">
        <f>((E39-E41)*0.785)+((E40-E42)*1.092)</f>
        <v>0</v>
      </c>
      <c r="F37" s="340">
        <f>((F39-F41)*0.785)+((F40-F42)*1.092)</f>
        <v>0</v>
      </c>
      <c r="G37" s="340">
        <f>((G39-G41)*0.785)+((G40-G42)*1.092)</f>
        <v>0</v>
      </c>
      <c r="H37" s="340">
        <f>((H39-H41)*0.785)+((H40-H42)*1.092)</f>
        <v>0</v>
      </c>
      <c r="I37" s="87" t="s">
        <v>276</v>
      </c>
      <c r="J37" s="25"/>
      <c r="K37" s="335"/>
      <c r="L37" s="335"/>
      <c r="M37" s="335"/>
      <c r="N37" s="335"/>
      <c r="O37" s="335"/>
      <c r="P37" s="335"/>
    </row>
    <row r="38" spans="1:70" x14ac:dyDescent="0.25">
      <c r="A38" s="713" t="s">
        <v>287</v>
      </c>
      <c r="B38" s="713"/>
      <c r="C38" s="713"/>
      <c r="D38" s="713"/>
      <c r="E38" s="82"/>
      <c r="F38" s="100"/>
      <c r="G38" s="100"/>
      <c r="H38" s="100"/>
      <c r="I38" s="25"/>
      <c r="J38" s="25"/>
      <c r="K38" s="335"/>
      <c r="L38" s="335"/>
      <c r="M38" s="335"/>
      <c r="N38" s="335"/>
      <c r="O38" s="335"/>
      <c r="P38" s="335"/>
    </row>
    <row r="39" spans="1:70" x14ac:dyDescent="0.25">
      <c r="A39" s="713" t="s">
        <v>288</v>
      </c>
      <c r="B39" s="713"/>
      <c r="C39" s="713"/>
      <c r="D39" s="713"/>
      <c r="E39" s="82"/>
      <c r="F39" s="100"/>
      <c r="G39" s="100"/>
      <c r="H39" s="100"/>
      <c r="I39" s="25"/>
      <c r="J39" s="25"/>
      <c r="K39" s="335"/>
      <c r="L39" s="335"/>
      <c r="M39" s="335"/>
      <c r="N39" s="335"/>
      <c r="O39" s="335"/>
      <c r="P39" s="335"/>
    </row>
    <row r="40" spans="1:70" x14ac:dyDescent="0.25">
      <c r="A40" s="713" t="s">
        <v>289</v>
      </c>
      <c r="B40" s="713"/>
      <c r="C40" s="713"/>
      <c r="D40" s="713"/>
      <c r="E40" s="82"/>
      <c r="F40" s="100"/>
      <c r="G40" s="100"/>
      <c r="H40" s="100"/>
      <c r="I40" s="25"/>
      <c r="J40" s="25"/>
      <c r="K40" s="335"/>
      <c r="L40" s="335"/>
      <c r="M40" s="335"/>
      <c r="N40" s="335"/>
      <c r="O40" s="335"/>
      <c r="P40" s="335"/>
    </row>
    <row r="41" spans="1:70" x14ac:dyDescent="0.25">
      <c r="A41" s="713" t="s">
        <v>290</v>
      </c>
      <c r="B41" s="713"/>
      <c r="C41" s="713"/>
      <c r="D41" s="713"/>
      <c r="E41" s="82"/>
      <c r="F41" s="100"/>
      <c r="G41" s="100"/>
      <c r="H41" s="100"/>
      <c r="I41" s="25"/>
      <c r="J41" s="25"/>
      <c r="K41" s="335"/>
      <c r="L41" s="335"/>
      <c r="M41" s="335"/>
      <c r="N41" s="335"/>
      <c r="O41" s="335"/>
      <c r="P41" s="335"/>
    </row>
    <row r="42" spans="1:70" x14ac:dyDescent="0.25">
      <c r="A42" s="713" t="s">
        <v>291</v>
      </c>
      <c r="B42" s="713"/>
      <c r="C42" s="713"/>
      <c r="D42" s="713"/>
      <c r="E42" s="82"/>
      <c r="F42" s="100"/>
      <c r="G42" s="100"/>
      <c r="H42" s="100"/>
      <c r="I42" s="25"/>
      <c r="J42" s="25"/>
      <c r="K42" s="335"/>
      <c r="L42" s="335"/>
      <c r="M42" s="335"/>
      <c r="N42" s="335"/>
      <c r="O42" s="335"/>
      <c r="P42" s="335"/>
    </row>
    <row r="43" spans="1:70" x14ac:dyDescent="0.25">
      <c r="A43" s="712" t="s">
        <v>292</v>
      </c>
      <c r="B43" s="712"/>
      <c r="C43" s="712"/>
      <c r="D43" s="712"/>
      <c r="E43" s="339">
        <f>E37*E38</f>
        <v>0</v>
      </c>
      <c r="F43" s="339">
        <f>F37*F38</f>
        <v>0</v>
      </c>
      <c r="G43" s="339">
        <f>G37*G38</f>
        <v>0</v>
      </c>
      <c r="H43" s="339">
        <f>H37*H38</f>
        <v>0</v>
      </c>
      <c r="I43" s="25"/>
      <c r="J43" s="25"/>
      <c r="K43" s="335"/>
      <c r="L43" s="335"/>
      <c r="M43" s="335"/>
      <c r="N43" s="335"/>
      <c r="O43" s="335"/>
      <c r="P43" s="335"/>
    </row>
    <row r="44" spans="1:70" ht="18.75" x14ac:dyDescent="0.35">
      <c r="A44" s="714" t="s">
        <v>464</v>
      </c>
      <c r="B44" s="715"/>
      <c r="C44" s="715"/>
      <c r="D44" s="552">
        <f>SUM(E43:H43)</f>
        <v>0</v>
      </c>
      <c r="K44" s="311"/>
      <c r="L44" s="311"/>
      <c r="M44" s="311"/>
      <c r="N44" s="311"/>
      <c r="O44" s="311"/>
      <c r="P44" s="311"/>
    </row>
    <row r="45" spans="1:70" ht="18.75" x14ac:dyDescent="0.35">
      <c r="A45" s="716" t="s">
        <v>465</v>
      </c>
      <c r="B45" s="717"/>
      <c r="C45" s="717"/>
      <c r="D45" s="551">
        <f>SUM(D34,D44)</f>
        <v>0</v>
      </c>
      <c r="E45" s="13" t="s">
        <v>299</v>
      </c>
      <c r="K45" s="311"/>
      <c r="L45" s="311"/>
      <c r="M45" s="311"/>
      <c r="N45" s="311"/>
      <c r="O45" s="311"/>
      <c r="P45" s="311"/>
    </row>
    <row r="46" spans="1:70" x14ac:dyDescent="0.25">
      <c r="A46" s="87"/>
      <c r="B46" s="87"/>
      <c r="C46" s="87"/>
      <c r="D46" s="25"/>
      <c r="K46" s="311"/>
      <c r="L46" s="311"/>
      <c r="M46" s="311"/>
      <c r="N46" s="311"/>
      <c r="O46" s="311"/>
      <c r="P46" s="311"/>
    </row>
    <row r="47" spans="1:70" x14ac:dyDescent="0.25">
      <c r="A47" s="87"/>
      <c r="B47" s="87"/>
      <c r="C47" s="87"/>
      <c r="D47" s="25"/>
      <c r="K47" s="311"/>
      <c r="L47" s="311"/>
      <c r="M47" s="311"/>
      <c r="N47" s="311"/>
      <c r="O47" s="311"/>
      <c r="P47" s="311"/>
    </row>
    <row r="48" spans="1:70" s="341" customFormat="1" x14ac:dyDescent="0.25">
      <c r="A48" s="13"/>
      <c r="B48" s="13"/>
      <c r="C48" s="13"/>
      <c r="D48" s="13"/>
      <c r="E48" s="13"/>
      <c r="F48" s="13"/>
      <c r="G48" s="13"/>
      <c r="H48" s="13"/>
      <c r="I48" s="13"/>
      <c r="J48" s="13"/>
      <c r="K48" s="311"/>
      <c r="L48" s="311"/>
      <c r="M48" s="311"/>
      <c r="N48" s="311"/>
      <c r="O48" s="311"/>
      <c r="P48" s="311"/>
      <c r="Q48" s="13"/>
      <c r="R48" s="13"/>
      <c r="S48" s="13"/>
      <c r="T48" s="13"/>
      <c r="U48" s="13"/>
      <c r="V48" s="13"/>
      <c r="W48" s="25"/>
      <c r="X48" s="25"/>
      <c r="Y48" s="25"/>
      <c r="Z48" s="13"/>
      <c r="AA48" s="13"/>
      <c r="AB48" s="13"/>
      <c r="AC48" s="13"/>
      <c r="AD48" s="13"/>
      <c r="AE48" s="13"/>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row>
    <row r="49" spans="1:16" x14ac:dyDescent="0.25">
      <c r="D49" s="13"/>
      <c r="K49" s="311"/>
      <c r="L49" s="311"/>
      <c r="M49" s="311"/>
      <c r="N49" s="311"/>
      <c r="O49" s="311"/>
      <c r="P49" s="311"/>
    </row>
    <row r="50" spans="1:16" x14ac:dyDescent="0.25">
      <c r="A50" s="706" t="s">
        <v>118</v>
      </c>
      <c r="B50" s="707"/>
      <c r="C50" s="707"/>
      <c r="D50" s="708"/>
      <c r="K50" s="311"/>
      <c r="L50" s="311"/>
      <c r="M50" s="311"/>
      <c r="N50" s="311"/>
      <c r="O50" s="311"/>
      <c r="P50" s="311"/>
    </row>
    <row r="51" spans="1:16" x14ac:dyDescent="0.25">
      <c r="A51" s="172" t="s">
        <v>293</v>
      </c>
      <c r="B51" s="172"/>
      <c r="C51" s="172"/>
      <c r="D51" s="100"/>
      <c r="K51" s="311"/>
      <c r="L51" s="311"/>
      <c r="M51" s="311"/>
      <c r="N51" s="311"/>
      <c r="O51" s="311"/>
      <c r="P51" s="311"/>
    </row>
    <row r="52" spans="1:16" x14ac:dyDescent="0.25">
      <c r="A52" s="172" t="s">
        <v>294</v>
      </c>
      <c r="B52" s="172"/>
      <c r="C52" s="172"/>
      <c r="D52" s="100"/>
      <c r="K52" s="311"/>
      <c r="L52" s="311"/>
      <c r="M52" s="311"/>
      <c r="N52" s="311"/>
      <c r="O52" s="311"/>
      <c r="P52" s="311"/>
    </row>
    <row r="53" spans="1:16" ht="18.75" x14ac:dyDescent="0.35">
      <c r="A53" s="342" t="s">
        <v>466</v>
      </c>
      <c r="B53" s="342"/>
      <c r="C53" s="342"/>
      <c r="D53" s="334">
        <f>D52*D51*(44/12)</f>
        <v>0</v>
      </c>
      <c r="K53" s="311"/>
      <c r="L53" s="311"/>
      <c r="M53" s="311"/>
      <c r="N53" s="311"/>
      <c r="O53" s="311"/>
      <c r="P53" s="311"/>
    </row>
    <row r="54" spans="1:16" x14ac:dyDescent="0.25">
      <c r="A54" s="106"/>
      <c r="D54" s="163"/>
      <c r="K54" s="311"/>
      <c r="L54" s="311"/>
      <c r="M54" s="311"/>
      <c r="N54" s="311"/>
      <c r="O54" s="311"/>
      <c r="P54" s="311"/>
    </row>
    <row r="55" spans="1:16" x14ac:dyDescent="0.25">
      <c r="D55" s="13"/>
      <c r="K55" s="311"/>
      <c r="L55" s="311"/>
      <c r="M55" s="311"/>
      <c r="N55" s="311"/>
      <c r="O55" s="311"/>
      <c r="P55" s="311"/>
    </row>
    <row r="56" spans="1:16" x14ac:dyDescent="0.25">
      <c r="D56" s="13"/>
      <c r="K56" s="311"/>
      <c r="L56" s="311"/>
      <c r="M56" s="311"/>
      <c r="N56" s="311"/>
      <c r="O56" s="311"/>
      <c r="P56" s="311"/>
    </row>
    <row r="57" spans="1:16" x14ac:dyDescent="0.25">
      <c r="D57" s="13"/>
      <c r="K57" s="311"/>
      <c r="L57" s="311"/>
      <c r="M57" s="311"/>
      <c r="N57" s="311"/>
      <c r="O57" s="311"/>
      <c r="P57" s="311"/>
    </row>
    <row r="58" spans="1:16" x14ac:dyDescent="0.25">
      <c r="D58" s="13"/>
      <c r="K58" s="311"/>
      <c r="L58" s="311"/>
      <c r="M58" s="311"/>
      <c r="N58" s="311"/>
      <c r="O58" s="311"/>
      <c r="P58" s="311"/>
    </row>
    <row r="59" spans="1:16" x14ac:dyDescent="0.25">
      <c r="D59" s="13"/>
      <c r="K59" s="311"/>
      <c r="L59" s="311"/>
      <c r="M59" s="311"/>
      <c r="N59" s="311"/>
      <c r="O59" s="311"/>
      <c r="P59" s="311"/>
    </row>
    <row r="60" spans="1:16" x14ac:dyDescent="0.25">
      <c r="D60" s="13"/>
    </row>
    <row r="61" spans="1:16" x14ac:dyDescent="0.25">
      <c r="D61" s="13"/>
    </row>
    <row r="62" spans="1:16" x14ac:dyDescent="0.25">
      <c r="D62" s="13"/>
    </row>
    <row r="63" spans="1:16" x14ac:dyDescent="0.25">
      <c r="D63" s="13"/>
    </row>
    <row r="64" spans="1:16" x14ac:dyDescent="0.25">
      <c r="D64" s="13"/>
    </row>
    <row r="65" spans="4:4" x14ac:dyDescent="0.25">
      <c r="D65" s="13"/>
    </row>
    <row r="66" spans="4:4" x14ac:dyDescent="0.25">
      <c r="D66" s="13"/>
    </row>
    <row r="67" spans="4:4" x14ac:dyDescent="0.25">
      <c r="D67" s="13"/>
    </row>
    <row r="68" spans="4:4" x14ac:dyDescent="0.25">
      <c r="D68" s="13"/>
    </row>
    <row r="69" spans="4:4" x14ac:dyDescent="0.25">
      <c r="D69" s="13"/>
    </row>
    <row r="70" spans="4:4" x14ac:dyDescent="0.25">
      <c r="D70" s="13"/>
    </row>
    <row r="71" spans="4:4" x14ac:dyDescent="0.25">
      <c r="D71" s="13"/>
    </row>
    <row r="72" spans="4:4" x14ac:dyDescent="0.25">
      <c r="D72" s="13"/>
    </row>
    <row r="73" spans="4:4" x14ac:dyDescent="0.25">
      <c r="D73" s="13"/>
    </row>
    <row r="74" spans="4:4" x14ac:dyDescent="0.25">
      <c r="D74" s="13"/>
    </row>
    <row r="75" spans="4:4" x14ac:dyDescent="0.25">
      <c r="D75" s="13"/>
    </row>
    <row r="76" spans="4:4" x14ac:dyDescent="0.25">
      <c r="D76" s="13"/>
    </row>
    <row r="77" spans="4:4" x14ac:dyDescent="0.25">
      <c r="D77" s="13"/>
    </row>
    <row r="78" spans="4:4" x14ac:dyDescent="0.25">
      <c r="D78" s="13"/>
    </row>
    <row r="79" spans="4:4" x14ac:dyDescent="0.25">
      <c r="D79" s="13"/>
    </row>
    <row r="80" spans="4:4" x14ac:dyDescent="0.25">
      <c r="D80" s="13"/>
    </row>
    <row r="81" spans="4:4" x14ac:dyDescent="0.25">
      <c r="D81" s="13"/>
    </row>
    <row r="82" spans="4:4" x14ac:dyDescent="0.25">
      <c r="D82" s="13"/>
    </row>
    <row r="83" spans="4:4" x14ac:dyDescent="0.25">
      <c r="D83" s="13"/>
    </row>
    <row r="84" spans="4:4" x14ac:dyDescent="0.25">
      <c r="D84" s="13"/>
    </row>
    <row r="85" spans="4:4" x14ac:dyDescent="0.25">
      <c r="D85" s="13"/>
    </row>
    <row r="86" spans="4:4" x14ac:dyDescent="0.25">
      <c r="D86" s="13"/>
    </row>
    <row r="87" spans="4:4" x14ac:dyDescent="0.25">
      <c r="D87" s="13"/>
    </row>
    <row r="88" spans="4:4" x14ac:dyDescent="0.25">
      <c r="D88" s="13"/>
    </row>
    <row r="89" spans="4:4" x14ac:dyDescent="0.25">
      <c r="D89" s="13"/>
    </row>
    <row r="90" spans="4:4" x14ac:dyDescent="0.25">
      <c r="D90" s="13"/>
    </row>
    <row r="91" spans="4:4" x14ac:dyDescent="0.25">
      <c r="D91" s="13"/>
    </row>
  </sheetData>
  <sheetProtection insertColumns="0" insertRows="0"/>
  <mergeCells count="32">
    <mergeCell ref="A9:D9"/>
    <mergeCell ref="A1:C1"/>
    <mergeCell ref="A2:C2"/>
    <mergeCell ref="A3:C3"/>
    <mergeCell ref="A4:C4"/>
    <mergeCell ref="A5:C5"/>
    <mergeCell ref="A6:C6"/>
    <mergeCell ref="A7:C7"/>
    <mergeCell ref="A33:D33"/>
    <mergeCell ref="A10:C10"/>
    <mergeCell ref="A25:D25"/>
    <mergeCell ref="A26:D26"/>
    <mergeCell ref="A27:D27"/>
    <mergeCell ref="A28:D28"/>
    <mergeCell ref="A29:D29"/>
    <mergeCell ref="A30:D30"/>
    <mergeCell ref="A31:D31"/>
    <mergeCell ref="A32:D32"/>
    <mergeCell ref="A12:D12"/>
    <mergeCell ref="A24:P24"/>
    <mergeCell ref="A50:D50"/>
    <mergeCell ref="E35:G35"/>
    <mergeCell ref="A36:D36"/>
    <mergeCell ref="A37:D37"/>
    <mergeCell ref="A38:D38"/>
    <mergeCell ref="A39:D39"/>
    <mergeCell ref="A40:D40"/>
    <mergeCell ref="A41:D41"/>
    <mergeCell ref="A42:D42"/>
    <mergeCell ref="A43:D43"/>
    <mergeCell ref="A44:C44"/>
    <mergeCell ref="A45:C45"/>
  </mergeCells>
  <hyperlinks>
    <hyperlink ref="G2" location="'Table of contents'!A1" display="Back to Table of Contents" xr:uid="{FDD2BD85-6A83-4EDD-A6EE-643E3286A185}"/>
    <hyperlink ref="G1" location="'B - GHG Summary '!A1" display="Back to GHG Summary" xr:uid="{A340ADD3-357A-4263-9E29-C570E361FA0D}"/>
  </hyperlinks>
  <pageMargins left="0.25" right="0.25" top="0.97916666666666663" bottom="0" header="0.3" footer="0"/>
  <pageSetup paperSize="8" fitToHeight="0" orientation="landscape" r:id="rId1"/>
  <headerFooter>
    <oddHeader>&amp;C&amp;G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8989"/>
    <pageSetUpPr fitToPage="1"/>
  </sheetPr>
  <dimension ref="A1:N47"/>
  <sheetViews>
    <sheetView zoomScaleNormal="100" workbookViewId="0">
      <selection activeCell="F2" sqref="F2"/>
    </sheetView>
  </sheetViews>
  <sheetFormatPr defaultColWidth="9.140625" defaultRowHeight="15" x14ac:dyDescent="0.2"/>
  <cols>
    <col min="1" max="1" width="54.140625" style="13" customWidth="1"/>
    <col min="2" max="4" width="25.7109375" style="13" customWidth="1"/>
    <col min="5" max="5" width="26.7109375" style="13" customWidth="1"/>
    <col min="6" max="6" width="29.5703125" style="13" customWidth="1"/>
    <col min="7" max="7" width="28.140625" style="13" bestFit="1" customWidth="1"/>
    <col min="8" max="8" width="38.28515625" style="13" customWidth="1"/>
    <col min="9" max="9" width="25.5703125" style="13" customWidth="1"/>
    <col min="10" max="10" width="11.7109375" style="13" customWidth="1"/>
    <col min="11" max="11" width="16.42578125" style="13" customWidth="1"/>
    <col min="12" max="12" width="9.7109375" style="13" customWidth="1"/>
    <col min="13" max="14" width="9.140625" style="13"/>
    <col min="15" max="15" width="6.5703125" style="13" customWidth="1"/>
    <col min="16" max="18" width="9.140625" style="13"/>
    <col min="19" max="19" width="13.85546875" style="13" customWidth="1"/>
    <col min="20" max="16384" width="9.140625" style="13"/>
  </cols>
  <sheetData>
    <row r="1" spans="1:14" ht="16.5" thickBot="1" x14ac:dyDescent="0.3">
      <c r="A1" s="676" t="s">
        <v>22</v>
      </c>
      <c r="B1" s="677"/>
      <c r="C1" s="677"/>
      <c r="D1" s="678"/>
      <c r="F1" s="362" t="s">
        <v>320</v>
      </c>
    </row>
    <row r="2" spans="1:14" x14ac:dyDescent="0.2">
      <c r="A2" s="750" t="s">
        <v>295</v>
      </c>
      <c r="B2" s="751"/>
      <c r="C2" s="752"/>
      <c r="D2" s="343"/>
      <c r="F2" s="362" t="s">
        <v>378</v>
      </c>
    </row>
    <row r="3" spans="1:14" x14ac:dyDescent="0.2">
      <c r="A3" s="753" t="s">
        <v>296</v>
      </c>
      <c r="B3" s="754"/>
      <c r="C3" s="755"/>
      <c r="D3" s="83"/>
    </row>
    <row r="4" spans="1:14" ht="15.75" thickBot="1" x14ac:dyDescent="0.25">
      <c r="A4" s="756" t="s">
        <v>298</v>
      </c>
      <c r="B4" s="757"/>
      <c r="C4" s="758"/>
      <c r="D4" s="86"/>
      <c r="H4" s="81"/>
      <c r="I4" s="81"/>
      <c r="J4" s="81"/>
      <c r="K4" s="81"/>
      <c r="L4" s="81"/>
      <c r="M4" s="81"/>
      <c r="N4" s="81"/>
    </row>
    <row r="5" spans="1:14" ht="15.75" thickBot="1" x14ac:dyDescent="0.25">
      <c r="A5" s="142"/>
      <c r="B5" s="142"/>
      <c r="C5" s="142"/>
      <c r="D5" s="142"/>
      <c r="F5" s="81"/>
      <c r="G5" s="81"/>
      <c r="H5" s="81"/>
      <c r="I5" s="81"/>
      <c r="J5" s="81"/>
      <c r="K5" s="81"/>
      <c r="L5" s="81"/>
      <c r="M5" s="81"/>
      <c r="N5" s="81"/>
    </row>
    <row r="6" spans="1:14" ht="16.5" customHeight="1" thickBot="1" x14ac:dyDescent="0.3">
      <c r="A6" s="761" t="s">
        <v>119</v>
      </c>
      <c r="B6" s="762"/>
      <c r="C6" s="762"/>
      <c r="D6" s="763"/>
    </row>
    <row r="7" spans="1:14" ht="15.75" thickBot="1" x14ac:dyDescent="0.25">
      <c r="A7" s="764" t="s">
        <v>297</v>
      </c>
      <c r="B7" s="765"/>
      <c r="C7" s="766"/>
      <c r="D7" s="312"/>
    </row>
    <row r="9" spans="1:14" ht="15.75" thickBot="1" x14ac:dyDescent="0.25">
      <c r="F9" s="81"/>
      <c r="G9" s="81"/>
      <c r="L9" s="81"/>
      <c r="M9" s="81"/>
      <c r="N9" s="81"/>
    </row>
    <row r="10" spans="1:14" ht="16.5" customHeight="1" thickBot="1" x14ac:dyDescent="0.3">
      <c r="A10" s="663" t="s">
        <v>130</v>
      </c>
      <c r="B10" s="664"/>
      <c r="C10" s="664"/>
      <c r="D10" s="665"/>
      <c r="F10" s="81"/>
      <c r="G10" s="81"/>
      <c r="L10" s="81"/>
      <c r="M10" s="81"/>
      <c r="N10" s="81"/>
    </row>
    <row r="11" spans="1:14" ht="16.5" thickBot="1" x14ac:dyDescent="0.3">
      <c r="A11" s="314" t="s">
        <v>142</v>
      </c>
      <c r="B11" s="344" t="s">
        <v>273</v>
      </c>
      <c r="C11" s="345" t="s">
        <v>274</v>
      </c>
      <c r="D11" s="346" t="s">
        <v>275</v>
      </c>
      <c r="E11" s="88" t="s">
        <v>1</v>
      </c>
      <c r="F11" s="81"/>
      <c r="G11" s="81"/>
      <c r="L11" s="81"/>
      <c r="M11" s="81"/>
      <c r="N11" s="81"/>
    </row>
    <row r="12" spans="1:14" x14ac:dyDescent="0.2">
      <c r="A12" s="316" t="s">
        <v>131</v>
      </c>
      <c r="B12" s="347"/>
      <c r="C12" s="347"/>
      <c r="D12" s="317"/>
      <c r="E12" s="88"/>
      <c r="F12" s="81"/>
      <c r="G12" s="81"/>
      <c r="L12" s="81"/>
      <c r="M12" s="81"/>
      <c r="N12" s="81"/>
    </row>
    <row r="13" spans="1:14" x14ac:dyDescent="0.2">
      <c r="A13" s="318" t="s">
        <v>262</v>
      </c>
      <c r="B13" s="89"/>
      <c r="C13" s="89"/>
      <c r="D13" s="90"/>
      <c r="E13" s="88" t="s">
        <v>52</v>
      </c>
      <c r="F13" s="81"/>
      <c r="G13" s="81"/>
      <c r="L13" s="81"/>
      <c r="M13" s="81"/>
      <c r="N13" s="81"/>
    </row>
    <row r="14" spans="1:14" x14ac:dyDescent="0.2">
      <c r="A14" s="318" t="s">
        <v>263</v>
      </c>
      <c r="B14" s="89"/>
      <c r="C14" s="89"/>
      <c r="D14" s="90"/>
      <c r="F14" s="81"/>
      <c r="G14" s="81"/>
      <c r="L14" s="81"/>
      <c r="M14" s="81"/>
      <c r="N14" s="81"/>
    </row>
    <row r="15" spans="1:14" ht="19.5" x14ac:dyDescent="0.35">
      <c r="A15" s="318" t="s">
        <v>382</v>
      </c>
      <c r="B15" s="100"/>
      <c r="C15" s="407"/>
      <c r="D15" s="463"/>
      <c r="F15" s="81"/>
      <c r="G15" s="81"/>
      <c r="L15" s="81"/>
      <c r="M15" s="81"/>
      <c r="N15" s="81"/>
    </row>
    <row r="16" spans="1:14" ht="20.25" thickBot="1" x14ac:dyDescent="0.4">
      <c r="A16" s="318" t="s">
        <v>383</v>
      </c>
      <c r="B16" s="407"/>
      <c r="C16" s="410"/>
      <c r="D16" s="467"/>
      <c r="F16" s="81"/>
      <c r="G16" s="81"/>
      <c r="L16" s="81"/>
      <c r="M16" s="81"/>
      <c r="N16" s="81"/>
    </row>
    <row r="17" spans="1:6" ht="19.5" x14ac:dyDescent="0.35">
      <c r="A17" s="318" t="s">
        <v>413</v>
      </c>
      <c r="B17" s="73">
        <f>SUM(B15:D15)</f>
        <v>0</v>
      </c>
      <c r="C17" s="142"/>
      <c r="D17" s="88"/>
    </row>
    <row r="18" spans="1:6" ht="19.5" x14ac:dyDescent="0.35">
      <c r="A18" s="318" t="s">
        <v>384</v>
      </c>
      <c r="B18" s="74">
        <f>SUM(B16:D16)</f>
        <v>0</v>
      </c>
      <c r="C18" s="142"/>
      <c r="D18" s="88"/>
    </row>
    <row r="19" spans="1:6" ht="19.5" x14ac:dyDescent="0.35">
      <c r="A19" s="319" t="s">
        <v>385</v>
      </c>
      <c r="B19" s="72"/>
      <c r="C19" s="142"/>
    </row>
    <row r="20" spans="1:6" ht="15.75" thickBot="1" x14ac:dyDescent="0.25">
      <c r="A20" s="320" t="s">
        <v>264</v>
      </c>
      <c r="B20" s="23">
        <f>B18-B19</f>
        <v>0</v>
      </c>
    </row>
    <row r="21" spans="1:6" ht="16.5" thickBot="1" x14ac:dyDescent="0.3">
      <c r="A21" s="348"/>
      <c r="B21" s="348"/>
      <c r="C21" s="348"/>
      <c r="D21" s="25"/>
    </row>
    <row r="22" spans="1:6" ht="16.5" thickBot="1" x14ac:dyDescent="0.3">
      <c r="A22" s="743" t="s">
        <v>120</v>
      </c>
      <c r="B22" s="744"/>
      <c r="C22" s="744"/>
      <c r="D22" s="744"/>
      <c r="E22" s="745"/>
    </row>
    <row r="23" spans="1:6" ht="19.5" x14ac:dyDescent="0.35">
      <c r="A23" s="759" t="s">
        <v>414</v>
      </c>
      <c r="B23" s="760"/>
      <c r="C23" s="760"/>
      <c r="D23" s="760"/>
      <c r="E23" s="349"/>
    </row>
    <row r="24" spans="1:6" ht="19.5" x14ac:dyDescent="0.35">
      <c r="A24" s="741" t="s">
        <v>415</v>
      </c>
      <c r="B24" s="742"/>
      <c r="C24" s="742"/>
      <c r="D24" s="742"/>
      <c r="E24" s="350"/>
    </row>
    <row r="25" spans="1:6" ht="19.5" thickBot="1" x14ac:dyDescent="0.4">
      <c r="A25" s="748" t="s">
        <v>435</v>
      </c>
      <c r="B25" s="749"/>
      <c r="C25" s="749"/>
      <c r="D25" s="749"/>
      <c r="E25" s="386">
        <f>(E23*44/100)+(E24*44/105.99)</f>
        <v>0</v>
      </c>
      <c r="F25" s="13" t="s">
        <v>299</v>
      </c>
    </row>
    <row r="26" spans="1:6" ht="15.75" x14ac:dyDescent="0.25">
      <c r="A26" s="746"/>
      <c r="B26" s="747"/>
      <c r="C26" s="747"/>
      <c r="D26" s="80"/>
    </row>
    <row r="47" spans="1:4" x14ac:dyDescent="0.2">
      <c r="A47" s="87"/>
      <c r="B47" s="87"/>
      <c r="C47" s="87"/>
      <c r="D47" s="87"/>
    </row>
  </sheetData>
  <sheetProtection insertColumns="0" insertRows="0"/>
  <mergeCells count="12">
    <mergeCell ref="A1:D1"/>
    <mergeCell ref="A24:D24"/>
    <mergeCell ref="A22:E22"/>
    <mergeCell ref="A26:C26"/>
    <mergeCell ref="A25:D25"/>
    <mergeCell ref="A2:C2"/>
    <mergeCell ref="A3:C3"/>
    <mergeCell ref="A4:C4"/>
    <mergeCell ref="A23:D23"/>
    <mergeCell ref="A6:D6"/>
    <mergeCell ref="A7:C7"/>
    <mergeCell ref="A10:D10"/>
  </mergeCells>
  <hyperlinks>
    <hyperlink ref="F2" location="'Table of contents'!A1" display="Back to Table of Contents" xr:uid="{D838100E-0F66-424A-BA7F-354571A0C50F}"/>
    <hyperlink ref="F1" location="'B - GHG Summary '!A1" display="Back to GHG Summary" xr:uid="{610EDFCE-2BC6-476A-B966-0A411A844510}"/>
  </hyperlinks>
  <pageMargins left="0.7" right="0.7" top="0.75" bottom="0.75" header="0.3" footer="0.3"/>
  <pageSetup paperSize="8"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8989"/>
  </sheetPr>
  <dimension ref="A1:Q261"/>
  <sheetViews>
    <sheetView showGridLines="0" zoomScaleNormal="100" workbookViewId="0">
      <selection activeCell="I2" sqref="I2"/>
    </sheetView>
  </sheetViews>
  <sheetFormatPr defaultColWidth="9.140625" defaultRowHeight="15" x14ac:dyDescent="0.2"/>
  <cols>
    <col min="1" max="1" width="9.140625" style="352"/>
    <col min="2" max="2" width="30" style="352" customWidth="1"/>
    <col min="3" max="3" width="130.7109375" style="352" customWidth="1"/>
    <col min="4" max="8" width="16.7109375" style="352" customWidth="1"/>
    <col min="9" max="9" width="31" style="352" customWidth="1"/>
    <col min="10" max="10" width="22.7109375" style="352" customWidth="1"/>
    <col min="11" max="11" width="24.28515625" style="352" customWidth="1"/>
    <col min="12" max="12" width="23" style="352" customWidth="1"/>
    <col min="13" max="16384" width="9.140625" style="352"/>
  </cols>
  <sheetData>
    <row r="1" spans="1:10" s="351" customFormat="1" ht="21" thickBot="1" x14ac:dyDescent="0.35">
      <c r="A1" s="767" t="s">
        <v>45</v>
      </c>
      <c r="B1" s="768"/>
      <c r="C1" s="787" t="s">
        <v>316</v>
      </c>
      <c r="D1" s="788"/>
      <c r="E1" s="788"/>
      <c r="F1" s="788"/>
      <c r="G1" s="788"/>
      <c r="H1" s="789"/>
      <c r="I1" s="362" t="s">
        <v>320</v>
      </c>
      <c r="J1" s="352"/>
    </row>
    <row r="2" spans="1:10" ht="15.75" thickBot="1" x14ac:dyDescent="0.25">
      <c r="I2" s="362" t="s">
        <v>378</v>
      </c>
    </row>
    <row r="3" spans="1:10" s="356" customFormat="1" ht="18.75" thickBot="1" x14ac:dyDescent="0.3">
      <c r="A3" s="781" t="s">
        <v>123</v>
      </c>
      <c r="B3" s="782"/>
      <c r="C3" s="782"/>
      <c r="D3" s="353" t="s">
        <v>124</v>
      </c>
      <c r="E3" s="354" t="s">
        <v>46</v>
      </c>
      <c r="F3" s="354" t="s">
        <v>47</v>
      </c>
      <c r="G3" s="355" t="s">
        <v>48</v>
      </c>
      <c r="H3" s="546" t="s">
        <v>36</v>
      </c>
      <c r="I3" s="13"/>
    </row>
    <row r="4" spans="1:10" ht="15" customHeight="1" x14ac:dyDescent="0.2">
      <c r="A4" s="783" t="s">
        <v>314</v>
      </c>
      <c r="B4" s="784"/>
      <c r="C4" s="525" t="s">
        <v>300</v>
      </c>
      <c r="D4" s="519"/>
      <c r="E4" s="520"/>
      <c r="F4" s="520"/>
      <c r="G4" s="520"/>
      <c r="H4" s="545"/>
      <c r="I4" s="13"/>
    </row>
    <row r="5" spans="1:10" ht="15" customHeight="1" x14ac:dyDescent="0.2">
      <c r="A5" s="769"/>
      <c r="B5" s="785"/>
      <c r="C5" s="526" t="s">
        <v>301</v>
      </c>
      <c r="D5" s="521"/>
      <c r="E5" s="522"/>
      <c r="F5" s="522"/>
      <c r="G5" s="522"/>
      <c r="H5" s="545"/>
    </row>
    <row r="6" spans="1:10" ht="15" customHeight="1" x14ac:dyDescent="0.2">
      <c r="A6" s="769"/>
      <c r="B6" s="785"/>
      <c r="C6" s="526" t="s">
        <v>302</v>
      </c>
      <c r="D6" s="523"/>
      <c r="E6" s="524"/>
      <c r="F6" s="524"/>
      <c r="G6" s="524"/>
      <c r="H6" s="545"/>
    </row>
    <row r="7" spans="1:10" ht="15" customHeight="1" x14ac:dyDescent="0.2">
      <c r="A7" s="769"/>
      <c r="B7" s="785"/>
      <c r="C7" s="526" t="s">
        <v>416</v>
      </c>
      <c r="D7" s="523"/>
      <c r="E7" s="524"/>
      <c r="F7" s="524"/>
      <c r="G7" s="524"/>
      <c r="H7" s="545"/>
    </row>
    <row r="8" spans="1:10" ht="30" x14ac:dyDescent="0.2">
      <c r="A8" s="769"/>
      <c r="B8" s="785"/>
      <c r="C8" s="526" t="s">
        <v>303</v>
      </c>
      <c r="D8" s="523"/>
      <c r="E8" s="524"/>
      <c r="F8" s="524"/>
      <c r="G8" s="524"/>
      <c r="H8" s="545"/>
    </row>
    <row r="9" spans="1:10" ht="15" customHeight="1" x14ac:dyDescent="0.2">
      <c r="A9" s="769"/>
      <c r="B9" s="785"/>
      <c r="C9" s="526" t="s">
        <v>325</v>
      </c>
      <c r="D9" s="523"/>
      <c r="E9" s="524"/>
      <c r="F9" s="524"/>
      <c r="G9" s="524"/>
      <c r="H9" s="545"/>
    </row>
    <row r="10" spans="1:10" ht="15" customHeight="1" x14ac:dyDescent="0.2">
      <c r="A10" s="769"/>
      <c r="B10" s="785"/>
      <c r="C10" s="526" t="s">
        <v>304</v>
      </c>
      <c r="D10" s="533">
        <v>288.70999999999998</v>
      </c>
      <c r="E10" s="534">
        <v>288.70999999999998</v>
      </c>
      <c r="F10" s="534">
        <v>288.70999999999998</v>
      </c>
      <c r="G10" s="534">
        <v>288.70999999999998</v>
      </c>
      <c r="H10" s="545"/>
      <c r="I10" s="384"/>
    </row>
    <row r="11" spans="1:10" ht="15" customHeight="1" x14ac:dyDescent="0.2">
      <c r="A11" s="769"/>
      <c r="B11" s="785"/>
      <c r="C11" s="526" t="s">
        <v>305</v>
      </c>
      <c r="D11" s="523"/>
      <c r="E11" s="524"/>
      <c r="F11" s="524"/>
      <c r="G11" s="524"/>
      <c r="H11" s="545"/>
    </row>
    <row r="12" spans="1:10" ht="15" customHeight="1" x14ac:dyDescent="0.2">
      <c r="A12" s="769"/>
      <c r="B12" s="785"/>
      <c r="C12" s="526" t="s">
        <v>306</v>
      </c>
      <c r="D12" s="535">
        <f>288.71/1</f>
        <v>288.70999999999998</v>
      </c>
      <c r="E12" s="536">
        <f>288.71/1</f>
        <v>288.70999999999998</v>
      </c>
      <c r="F12" s="536">
        <f>288.71/1</f>
        <v>288.70999999999998</v>
      </c>
      <c r="G12" s="536">
        <f>288.71/1</f>
        <v>288.70999999999998</v>
      </c>
      <c r="H12" s="545"/>
    </row>
    <row r="13" spans="1:10" ht="15.75" customHeight="1" thickBot="1" x14ac:dyDescent="0.25">
      <c r="A13" s="771"/>
      <c r="B13" s="786"/>
      <c r="C13" s="527" t="s">
        <v>417</v>
      </c>
      <c r="D13" s="537">
        <f>D4*D5*D9*0.6775*(D7/100)*(D11/D10)*D12*1440/1000</f>
        <v>0</v>
      </c>
      <c r="E13" s="538">
        <f>E4*E5*E9*0.6775*(E7/100)*(E11/E10)*E12*1440/1000</f>
        <v>0</v>
      </c>
      <c r="F13" s="538">
        <f>F4*F5*F9*0.6775*(F7/100)*(F11/F10)*F12*1440/1000</f>
        <v>0</v>
      </c>
      <c r="G13" s="538">
        <f>G4*G5*G9*0.6775*(G7/100)*(G11/G10)*G12*1440/1000</f>
        <v>0</v>
      </c>
      <c r="H13" s="545"/>
    </row>
    <row r="14" spans="1:10" x14ac:dyDescent="0.2">
      <c r="A14" s="769" t="s">
        <v>315</v>
      </c>
      <c r="B14" s="770"/>
      <c r="C14" s="528" t="s">
        <v>307</v>
      </c>
      <c r="D14" s="521"/>
      <c r="E14" s="522"/>
      <c r="F14" s="522"/>
      <c r="G14" s="522"/>
      <c r="H14" s="545"/>
    </row>
    <row r="15" spans="1:10" x14ac:dyDescent="0.2">
      <c r="A15" s="769"/>
      <c r="B15" s="770"/>
      <c r="C15" s="526" t="s">
        <v>308</v>
      </c>
      <c r="D15" s="521"/>
      <c r="E15" s="522"/>
      <c r="F15" s="522"/>
      <c r="G15" s="522"/>
      <c r="H15" s="545"/>
    </row>
    <row r="16" spans="1:10" x14ac:dyDescent="0.2">
      <c r="A16" s="769"/>
      <c r="B16" s="770"/>
      <c r="C16" s="526" t="s">
        <v>309</v>
      </c>
      <c r="D16" s="521"/>
      <c r="E16" s="522"/>
      <c r="F16" s="522"/>
      <c r="G16" s="522"/>
      <c r="H16" s="545"/>
    </row>
    <row r="17" spans="1:9" x14ac:dyDescent="0.2">
      <c r="A17" s="769"/>
      <c r="B17" s="770"/>
      <c r="C17" s="526" t="s">
        <v>310</v>
      </c>
      <c r="D17" s="521"/>
      <c r="E17" s="522"/>
      <c r="F17" s="522"/>
      <c r="G17" s="522"/>
      <c r="H17" s="545"/>
    </row>
    <row r="18" spans="1:9" ht="19.5" x14ac:dyDescent="0.2">
      <c r="A18" s="769"/>
      <c r="B18" s="770"/>
      <c r="C18" s="526" t="s">
        <v>418</v>
      </c>
      <c r="D18" s="523"/>
      <c r="E18" s="524"/>
      <c r="F18" s="524"/>
      <c r="G18" s="524"/>
      <c r="H18" s="545"/>
    </row>
    <row r="19" spans="1:9" ht="37.5" x14ac:dyDescent="0.2">
      <c r="A19" s="769"/>
      <c r="B19" s="770"/>
      <c r="C19" s="526" t="s">
        <v>419</v>
      </c>
      <c r="D19" s="523"/>
      <c r="E19" s="524"/>
      <c r="F19" s="524"/>
      <c r="G19" s="524"/>
      <c r="H19" s="545"/>
    </row>
    <row r="20" spans="1:9" x14ac:dyDescent="0.2">
      <c r="A20" s="769"/>
      <c r="B20" s="770"/>
      <c r="C20" s="526" t="s">
        <v>311</v>
      </c>
      <c r="D20" s="523"/>
      <c r="E20" s="524"/>
      <c r="F20" s="524"/>
      <c r="G20" s="524"/>
      <c r="H20" s="545"/>
    </row>
    <row r="21" spans="1:9" x14ac:dyDescent="0.2">
      <c r="A21" s="769"/>
      <c r="B21" s="770"/>
      <c r="C21" s="526" t="s">
        <v>304</v>
      </c>
      <c r="D21" s="533">
        <v>288.70999999999998</v>
      </c>
      <c r="E21" s="534">
        <v>288.70999999999998</v>
      </c>
      <c r="F21" s="534">
        <v>288.70999999999998</v>
      </c>
      <c r="G21" s="534">
        <v>288.70999999999998</v>
      </c>
      <c r="H21" s="545"/>
    </row>
    <row r="22" spans="1:9" x14ac:dyDescent="0.2">
      <c r="A22" s="769"/>
      <c r="B22" s="770"/>
      <c r="C22" s="526" t="s">
        <v>305</v>
      </c>
      <c r="D22" s="523"/>
      <c r="E22" s="524"/>
      <c r="F22" s="524"/>
      <c r="G22" s="524"/>
      <c r="H22" s="545"/>
    </row>
    <row r="23" spans="1:9" x14ac:dyDescent="0.2">
      <c r="A23" s="769"/>
      <c r="B23" s="770"/>
      <c r="C23" s="526" t="s">
        <v>312</v>
      </c>
      <c r="D23" s="535">
        <f>288.71/1</f>
        <v>288.70999999999998</v>
      </c>
      <c r="E23" s="536">
        <f>288.71/1</f>
        <v>288.70999999999998</v>
      </c>
      <c r="F23" s="536">
        <f>288.71/1</f>
        <v>288.70999999999998</v>
      </c>
      <c r="G23" s="536">
        <f>288.71/1</f>
        <v>288.70999999999998</v>
      </c>
      <c r="H23" s="545"/>
    </row>
    <row r="24" spans="1:9" ht="20.25" thickBot="1" x14ac:dyDescent="0.25">
      <c r="A24" s="769"/>
      <c r="B24" s="770"/>
      <c r="C24" s="529" t="s">
        <v>420</v>
      </c>
      <c r="D24" s="539">
        <f>D14*D15*(D18/100)*D20*0.6775*D23*(D22/D21)*1440</f>
        <v>0</v>
      </c>
      <c r="E24" s="540">
        <f>E14*E15*(E18/100)*E20*0.6775*E23*(E22/E21)*1440</f>
        <v>0</v>
      </c>
      <c r="F24" s="540">
        <f>F14*F15*(F18/100)*F20*0.6775*F23*(F22/F21)*1440</f>
        <v>0</v>
      </c>
      <c r="G24" s="540">
        <f>G14*G15*(G18/100)*G20*0.6775*G23*(G22/G21)*1440</f>
        <v>0</v>
      </c>
      <c r="H24" s="545"/>
    </row>
    <row r="25" spans="1:9" ht="39" x14ac:dyDescent="0.2">
      <c r="A25" s="775" t="s">
        <v>426</v>
      </c>
      <c r="B25" s="776"/>
      <c r="C25" s="525" t="s">
        <v>421</v>
      </c>
      <c r="D25" s="519"/>
      <c r="E25" s="520"/>
      <c r="F25" s="520"/>
      <c r="G25" s="520"/>
      <c r="H25" s="545"/>
    </row>
    <row r="26" spans="1:9" ht="19.5" x14ac:dyDescent="0.2">
      <c r="A26" s="777"/>
      <c r="B26" s="778"/>
      <c r="C26" s="526" t="s">
        <v>422</v>
      </c>
      <c r="D26" s="535">
        <f>D13+D24-D25</f>
        <v>0</v>
      </c>
      <c r="E26" s="536">
        <f>E13+E24-E25</f>
        <v>0</v>
      </c>
      <c r="F26" s="536">
        <f>F13+F24-F25</f>
        <v>0</v>
      </c>
      <c r="G26" s="536">
        <f>G13+G24-G25</f>
        <v>0</v>
      </c>
      <c r="H26" s="545"/>
    </row>
    <row r="27" spans="1:9" ht="20.25" thickBot="1" x14ac:dyDescent="0.25">
      <c r="A27" s="779"/>
      <c r="B27" s="780"/>
      <c r="C27" s="527" t="s">
        <v>423</v>
      </c>
      <c r="D27" s="537">
        <f>D26*25</f>
        <v>0</v>
      </c>
      <c r="E27" s="538">
        <f>E26*25</f>
        <v>0</v>
      </c>
      <c r="F27" s="538">
        <f>F26*25</f>
        <v>0</v>
      </c>
      <c r="G27" s="538">
        <f>G26*25</f>
        <v>0</v>
      </c>
      <c r="H27" s="545"/>
    </row>
    <row r="28" spans="1:9" ht="39" x14ac:dyDescent="0.2">
      <c r="A28" s="769" t="s">
        <v>427</v>
      </c>
      <c r="B28" s="770"/>
      <c r="C28" s="530" t="s">
        <v>424</v>
      </c>
      <c r="D28" s="521"/>
      <c r="E28" s="522"/>
      <c r="F28" s="522"/>
      <c r="G28" s="522"/>
      <c r="H28" s="545"/>
    </row>
    <row r="29" spans="1:9" x14ac:dyDescent="0.2">
      <c r="A29" s="769"/>
      <c r="B29" s="770"/>
      <c r="C29" s="531" t="s">
        <v>313</v>
      </c>
      <c r="D29" s="357">
        <v>0.99</v>
      </c>
      <c r="E29" s="358">
        <v>0.99</v>
      </c>
      <c r="F29" s="358">
        <v>0.99</v>
      </c>
      <c r="G29" s="358">
        <v>0.99</v>
      </c>
      <c r="H29" s="545"/>
    </row>
    <row r="30" spans="1:9" ht="39.75" thickBot="1" x14ac:dyDescent="0.25">
      <c r="A30" s="771"/>
      <c r="B30" s="772"/>
      <c r="C30" s="532" t="s">
        <v>425</v>
      </c>
      <c r="D30" s="537">
        <f>D28*D29*(44/16)</f>
        <v>0</v>
      </c>
      <c r="E30" s="538">
        <f>E28*E29*(44/16)</f>
        <v>0</v>
      </c>
      <c r="F30" s="538">
        <f>F28*F29*(44/16)</f>
        <v>0</v>
      </c>
      <c r="G30" s="538">
        <f>G28*G29*(44/16)</f>
        <v>0</v>
      </c>
      <c r="H30" s="545"/>
    </row>
    <row r="31" spans="1:9" s="359" customFormat="1" ht="21.75" thickBot="1" x14ac:dyDescent="0.3">
      <c r="A31" s="773" t="s">
        <v>428</v>
      </c>
      <c r="B31" s="774"/>
      <c r="C31" s="774"/>
      <c r="D31" s="541">
        <f>D30+D27</f>
        <v>0</v>
      </c>
      <c r="E31" s="542">
        <f>E30+E27</f>
        <v>0</v>
      </c>
      <c r="F31" s="542">
        <f>F30+F27</f>
        <v>0</v>
      </c>
      <c r="G31" s="543">
        <f>G30+G27</f>
        <v>0</v>
      </c>
      <c r="H31" s="547">
        <f>SUM(D31:G31)</f>
        <v>0</v>
      </c>
      <c r="I31" s="13" t="s">
        <v>299</v>
      </c>
    </row>
    <row r="33" spans="1:17" x14ac:dyDescent="0.2">
      <c r="A33" s="360"/>
      <c r="B33" s="360"/>
      <c r="C33" s="360"/>
      <c r="D33" s="360"/>
      <c r="E33" s="360"/>
      <c r="F33" s="360"/>
      <c r="G33" s="360"/>
      <c r="H33" s="360"/>
      <c r="I33" s="360"/>
      <c r="J33" s="360"/>
      <c r="K33" s="360"/>
      <c r="L33" s="360"/>
      <c r="M33" s="360"/>
      <c r="N33" s="360"/>
      <c r="O33" s="360"/>
      <c r="P33" s="360"/>
      <c r="Q33" s="360"/>
    </row>
    <row r="34" spans="1:17" x14ac:dyDescent="0.2">
      <c r="A34" s="361"/>
      <c r="B34" s="361"/>
      <c r="C34" s="361"/>
      <c r="D34" s="361"/>
      <c r="E34" s="361"/>
      <c r="F34" s="361"/>
      <c r="G34" s="361"/>
      <c r="H34" s="361"/>
      <c r="I34" s="360"/>
      <c r="J34" s="360"/>
      <c r="K34" s="360"/>
      <c r="L34" s="360"/>
      <c r="M34" s="360"/>
      <c r="N34" s="360"/>
      <c r="O34" s="360"/>
      <c r="P34" s="360"/>
      <c r="Q34" s="360"/>
    </row>
    <row r="35" spans="1:17" x14ac:dyDescent="0.2">
      <c r="A35" s="361"/>
      <c r="B35" s="361"/>
      <c r="C35" s="361"/>
      <c r="D35" s="361"/>
      <c r="E35" s="361"/>
      <c r="F35" s="361"/>
      <c r="G35" s="361"/>
      <c r="H35" s="361"/>
      <c r="I35" s="360"/>
      <c r="J35" s="360"/>
      <c r="K35" s="360"/>
      <c r="L35" s="360"/>
      <c r="M35" s="360"/>
      <c r="N35" s="360"/>
      <c r="O35" s="360"/>
      <c r="P35" s="360"/>
      <c r="Q35" s="360"/>
    </row>
    <row r="36" spans="1:17" x14ac:dyDescent="0.2">
      <c r="A36" s="361"/>
      <c r="B36" s="361"/>
      <c r="C36" s="361"/>
      <c r="D36" s="361"/>
      <c r="E36" s="361"/>
      <c r="F36" s="361"/>
      <c r="G36" s="361"/>
      <c r="H36" s="361"/>
      <c r="I36" s="360"/>
      <c r="J36" s="360"/>
      <c r="K36" s="360"/>
      <c r="L36" s="360"/>
      <c r="M36" s="360"/>
      <c r="N36" s="360"/>
      <c r="O36" s="360"/>
      <c r="P36" s="360"/>
      <c r="Q36" s="360"/>
    </row>
    <row r="37" spans="1:17" x14ac:dyDescent="0.2">
      <c r="A37" s="361"/>
      <c r="B37" s="361"/>
      <c r="C37" s="361"/>
      <c r="D37" s="361"/>
      <c r="E37" s="361"/>
      <c r="F37" s="361"/>
      <c r="G37" s="361"/>
      <c r="H37" s="361"/>
      <c r="I37" s="360"/>
      <c r="J37" s="360"/>
      <c r="K37" s="360"/>
      <c r="L37" s="360"/>
      <c r="M37" s="360"/>
      <c r="N37" s="360"/>
      <c r="O37" s="360"/>
      <c r="P37" s="360"/>
      <c r="Q37" s="360"/>
    </row>
    <row r="38" spans="1:17" x14ac:dyDescent="0.2">
      <c r="A38" s="361"/>
      <c r="B38" s="361"/>
      <c r="C38" s="361"/>
      <c r="D38" s="361"/>
      <c r="E38" s="361"/>
      <c r="F38" s="361"/>
      <c r="G38" s="361"/>
      <c r="H38" s="361"/>
      <c r="I38" s="360"/>
      <c r="J38" s="360"/>
      <c r="K38" s="360"/>
      <c r="L38" s="360"/>
      <c r="M38" s="360"/>
      <c r="N38" s="360"/>
      <c r="O38" s="360"/>
      <c r="P38" s="360"/>
      <c r="Q38" s="360"/>
    </row>
    <row r="39" spans="1:17" x14ac:dyDescent="0.2">
      <c r="A39" s="361"/>
      <c r="B39" s="361"/>
      <c r="C39" s="361"/>
      <c r="D39" s="361"/>
      <c r="E39" s="361"/>
      <c r="F39" s="361"/>
      <c r="G39" s="361"/>
      <c r="H39" s="361"/>
      <c r="I39" s="360"/>
      <c r="J39" s="360"/>
      <c r="K39" s="360"/>
      <c r="L39" s="360"/>
      <c r="M39" s="360"/>
      <c r="N39" s="360"/>
      <c r="O39" s="360"/>
      <c r="P39" s="360"/>
      <c r="Q39" s="360"/>
    </row>
    <row r="40" spans="1:17" x14ac:dyDescent="0.2">
      <c r="A40" s="361"/>
      <c r="B40" s="361"/>
      <c r="C40" s="361"/>
      <c r="D40" s="361"/>
      <c r="E40" s="361"/>
      <c r="F40" s="361"/>
      <c r="G40" s="361"/>
      <c r="H40" s="361"/>
      <c r="I40" s="360"/>
      <c r="J40" s="360"/>
      <c r="K40" s="360"/>
      <c r="L40" s="360"/>
      <c r="M40" s="360"/>
      <c r="N40" s="360"/>
      <c r="O40" s="360"/>
      <c r="P40" s="360"/>
      <c r="Q40" s="360"/>
    </row>
    <row r="41" spans="1:17" x14ac:dyDescent="0.2">
      <c r="A41" s="361"/>
      <c r="B41" s="361"/>
      <c r="C41" s="361"/>
      <c r="D41" s="361"/>
      <c r="E41" s="361"/>
      <c r="F41" s="361"/>
      <c r="G41" s="361"/>
      <c r="H41" s="361"/>
      <c r="I41" s="360"/>
      <c r="J41" s="360"/>
      <c r="K41" s="360"/>
      <c r="L41" s="360"/>
      <c r="M41" s="360"/>
      <c r="N41" s="360"/>
      <c r="O41" s="360"/>
      <c r="P41" s="360"/>
      <c r="Q41" s="360"/>
    </row>
    <row r="42" spans="1:17" x14ac:dyDescent="0.2">
      <c r="A42" s="361"/>
      <c r="B42" s="361"/>
      <c r="C42" s="361"/>
      <c r="D42" s="361"/>
      <c r="E42" s="361"/>
      <c r="F42" s="361"/>
      <c r="G42" s="361"/>
      <c r="H42" s="361"/>
      <c r="I42" s="360"/>
      <c r="J42" s="360"/>
      <c r="K42" s="360"/>
      <c r="L42" s="360"/>
      <c r="M42" s="360"/>
      <c r="N42" s="360"/>
      <c r="O42" s="360"/>
      <c r="P42" s="360"/>
      <c r="Q42" s="360"/>
    </row>
    <row r="43" spans="1:17" x14ac:dyDescent="0.2">
      <c r="A43" s="361"/>
      <c r="B43" s="361"/>
      <c r="C43" s="361"/>
      <c r="D43" s="361"/>
      <c r="E43" s="361"/>
      <c r="F43" s="361"/>
      <c r="G43" s="361"/>
      <c r="H43" s="361"/>
      <c r="I43" s="360"/>
      <c r="J43" s="360"/>
      <c r="K43" s="360"/>
      <c r="L43" s="360"/>
      <c r="M43" s="360"/>
      <c r="N43" s="360"/>
      <c r="O43" s="360"/>
      <c r="P43" s="360"/>
      <c r="Q43" s="360"/>
    </row>
    <row r="44" spans="1:17" x14ac:dyDescent="0.2">
      <c r="A44" s="361"/>
      <c r="B44" s="361"/>
      <c r="C44" s="361"/>
      <c r="D44" s="361"/>
      <c r="E44" s="361"/>
      <c r="F44" s="361"/>
      <c r="G44" s="361"/>
      <c r="H44" s="361"/>
      <c r="I44" s="360"/>
      <c r="J44" s="360"/>
      <c r="K44" s="360"/>
      <c r="L44" s="360"/>
      <c r="M44" s="360"/>
      <c r="N44" s="360"/>
      <c r="O44" s="360"/>
      <c r="P44" s="360"/>
      <c r="Q44" s="360"/>
    </row>
    <row r="45" spans="1:17" x14ac:dyDescent="0.2">
      <c r="A45" s="361"/>
      <c r="B45" s="361"/>
      <c r="C45" s="361"/>
      <c r="D45" s="361"/>
      <c r="E45" s="361"/>
      <c r="F45" s="361"/>
      <c r="G45" s="361"/>
      <c r="H45" s="361"/>
      <c r="I45" s="360"/>
      <c r="J45" s="360"/>
      <c r="K45" s="360"/>
      <c r="L45" s="360"/>
      <c r="M45" s="360"/>
      <c r="N45" s="360"/>
      <c r="O45" s="360"/>
      <c r="P45" s="360"/>
      <c r="Q45" s="360"/>
    </row>
    <row r="46" spans="1:17" x14ac:dyDescent="0.2">
      <c r="A46" s="361"/>
      <c r="B46" s="361"/>
      <c r="C46" s="361"/>
      <c r="D46" s="361"/>
      <c r="E46" s="361"/>
      <c r="F46" s="361"/>
      <c r="G46" s="361"/>
      <c r="H46" s="361"/>
      <c r="I46" s="360"/>
      <c r="J46" s="360"/>
      <c r="K46" s="360"/>
      <c r="L46" s="360"/>
      <c r="M46" s="360"/>
      <c r="N46" s="360"/>
      <c r="O46" s="360"/>
      <c r="P46" s="360"/>
      <c r="Q46" s="360"/>
    </row>
    <row r="47" spans="1:17" x14ac:dyDescent="0.2">
      <c r="A47" s="361"/>
      <c r="B47" s="361"/>
      <c r="C47" s="361"/>
      <c r="D47" s="361"/>
      <c r="E47" s="361"/>
      <c r="F47" s="361"/>
      <c r="G47" s="361"/>
      <c r="H47" s="361"/>
      <c r="I47" s="360"/>
      <c r="J47" s="360"/>
      <c r="K47" s="360"/>
      <c r="L47" s="360"/>
      <c r="M47" s="360"/>
      <c r="N47" s="360"/>
      <c r="O47" s="360"/>
      <c r="P47" s="360"/>
      <c r="Q47" s="360"/>
    </row>
    <row r="48" spans="1:17" x14ac:dyDescent="0.2">
      <c r="A48" s="361"/>
      <c r="B48" s="361"/>
      <c r="C48" s="361"/>
      <c r="D48" s="361"/>
      <c r="E48" s="361"/>
      <c r="F48" s="361"/>
      <c r="G48" s="361"/>
      <c r="H48" s="361"/>
      <c r="I48" s="360"/>
      <c r="J48" s="360"/>
      <c r="K48" s="360"/>
      <c r="L48" s="360"/>
      <c r="M48" s="360"/>
      <c r="N48" s="360"/>
      <c r="O48" s="360"/>
      <c r="P48" s="360"/>
      <c r="Q48" s="360"/>
    </row>
    <row r="49" spans="1:17" x14ac:dyDescent="0.2">
      <c r="A49" s="361"/>
      <c r="B49" s="361"/>
      <c r="C49" s="361"/>
      <c r="D49" s="361"/>
      <c r="E49" s="361"/>
      <c r="F49" s="361"/>
      <c r="G49" s="361"/>
      <c r="H49" s="361"/>
      <c r="I49" s="360"/>
      <c r="J49" s="360"/>
      <c r="K49" s="360"/>
      <c r="L49" s="360"/>
      <c r="M49" s="360"/>
      <c r="N49" s="360"/>
      <c r="O49" s="360"/>
      <c r="P49" s="360"/>
      <c r="Q49" s="360"/>
    </row>
    <row r="50" spans="1:17" x14ac:dyDescent="0.2">
      <c r="A50" s="361"/>
      <c r="B50" s="361"/>
      <c r="C50" s="361"/>
      <c r="D50" s="361"/>
      <c r="E50" s="361"/>
      <c r="F50" s="361"/>
      <c r="G50" s="361"/>
      <c r="H50" s="361"/>
      <c r="I50" s="360"/>
      <c r="J50" s="360"/>
      <c r="K50" s="360"/>
      <c r="L50" s="360"/>
      <c r="M50" s="360"/>
      <c r="N50" s="360"/>
      <c r="O50" s="360"/>
      <c r="P50" s="360"/>
      <c r="Q50" s="360"/>
    </row>
    <row r="51" spans="1:17" x14ac:dyDescent="0.2">
      <c r="A51" s="361"/>
      <c r="B51" s="361"/>
      <c r="C51" s="361"/>
      <c r="D51" s="361"/>
      <c r="E51" s="361"/>
      <c r="F51" s="361"/>
      <c r="G51" s="361"/>
      <c r="H51" s="361"/>
      <c r="I51" s="360"/>
      <c r="J51" s="360"/>
      <c r="K51" s="360"/>
      <c r="L51" s="360"/>
      <c r="M51" s="360"/>
      <c r="N51" s="360"/>
      <c r="O51" s="360"/>
      <c r="P51" s="360"/>
      <c r="Q51" s="360"/>
    </row>
    <row r="52" spans="1:17" x14ac:dyDescent="0.2">
      <c r="A52" s="361"/>
      <c r="B52" s="361"/>
      <c r="C52" s="361"/>
      <c r="D52" s="361"/>
      <c r="E52" s="361"/>
      <c r="F52" s="361"/>
      <c r="G52" s="361"/>
      <c r="H52" s="361"/>
      <c r="I52" s="360"/>
      <c r="J52" s="360"/>
      <c r="K52" s="360"/>
      <c r="L52" s="360"/>
      <c r="M52" s="360"/>
      <c r="N52" s="360"/>
      <c r="O52" s="360"/>
      <c r="P52" s="360"/>
      <c r="Q52" s="360"/>
    </row>
    <row r="53" spans="1:17" x14ac:dyDescent="0.2">
      <c r="A53" s="361"/>
      <c r="B53" s="361"/>
      <c r="C53" s="361"/>
      <c r="D53" s="361"/>
      <c r="E53" s="361"/>
      <c r="F53" s="361"/>
      <c r="G53" s="361"/>
      <c r="H53" s="361"/>
      <c r="I53" s="360"/>
      <c r="J53" s="360"/>
      <c r="K53" s="360"/>
      <c r="L53" s="360"/>
      <c r="M53" s="360"/>
      <c r="N53" s="360"/>
      <c r="O53" s="360"/>
      <c r="P53" s="360"/>
      <c r="Q53" s="360"/>
    </row>
    <row r="54" spans="1:17" x14ac:dyDescent="0.2">
      <c r="A54" s="361"/>
      <c r="B54" s="361"/>
      <c r="C54" s="361"/>
      <c r="D54" s="361"/>
      <c r="E54" s="361"/>
      <c r="F54" s="361"/>
      <c r="G54" s="361"/>
      <c r="H54" s="361"/>
      <c r="I54" s="360"/>
      <c r="J54" s="360"/>
      <c r="K54" s="360"/>
      <c r="L54" s="360"/>
      <c r="M54" s="360"/>
      <c r="N54" s="360"/>
      <c r="O54" s="360"/>
      <c r="P54" s="360"/>
      <c r="Q54" s="360"/>
    </row>
    <row r="55" spans="1:17" x14ac:dyDescent="0.2">
      <c r="A55" s="361"/>
      <c r="B55" s="361"/>
      <c r="C55" s="361"/>
      <c r="D55" s="361"/>
      <c r="E55" s="361"/>
      <c r="F55" s="361"/>
      <c r="G55" s="361"/>
      <c r="H55" s="361"/>
      <c r="I55" s="360"/>
      <c r="J55" s="360"/>
      <c r="K55" s="360"/>
      <c r="L55" s="360"/>
      <c r="M55" s="360"/>
      <c r="N55" s="360"/>
      <c r="O55" s="360"/>
      <c r="P55" s="360"/>
      <c r="Q55" s="360"/>
    </row>
    <row r="56" spans="1:17" x14ac:dyDescent="0.2">
      <c r="A56" s="361"/>
      <c r="B56" s="361"/>
      <c r="C56" s="361"/>
      <c r="D56" s="361"/>
      <c r="E56" s="361"/>
      <c r="F56" s="361"/>
      <c r="G56" s="361"/>
      <c r="H56" s="361"/>
      <c r="I56" s="360"/>
      <c r="J56" s="360"/>
      <c r="K56" s="360"/>
      <c r="L56" s="360"/>
      <c r="M56" s="360"/>
      <c r="N56" s="360"/>
      <c r="O56" s="360"/>
      <c r="P56" s="360"/>
      <c r="Q56" s="360"/>
    </row>
    <row r="57" spans="1:17" x14ac:dyDescent="0.2">
      <c r="A57" s="360"/>
      <c r="B57" s="360"/>
      <c r="C57" s="360"/>
      <c r="D57" s="360"/>
      <c r="E57" s="360"/>
      <c r="F57" s="360"/>
      <c r="G57" s="360"/>
      <c r="H57" s="360"/>
      <c r="I57" s="360"/>
      <c r="J57" s="360"/>
      <c r="K57" s="360"/>
      <c r="L57" s="360"/>
      <c r="M57" s="360"/>
      <c r="N57" s="360"/>
      <c r="O57" s="360"/>
      <c r="P57" s="360"/>
      <c r="Q57" s="360"/>
    </row>
    <row r="58" spans="1:17" x14ac:dyDescent="0.2">
      <c r="A58" s="360"/>
      <c r="B58" s="360"/>
      <c r="C58" s="360"/>
      <c r="D58" s="360"/>
      <c r="E58" s="360"/>
      <c r="F58" s="360"/>
      <c r="G58" s="360"/>
      <c r="H58" s="360"/>
      <c r="I58" s="360"/>
      <c r="J58" s="360"/>
      <c r="K58" s="360"/>
      <c r="L58" s="360"/>
      <c r="M58" s="360"/>
      <c r="N58" s="360"/>
      <c r="O58" s="360"/>
      <c r="P58" s="360"/>
      <c r="Q58" s="360"/>
    </row>
    <row r="59" spans="1:17" x14ac:dyDescent="0.2">
      <c r="A59" s="360"/>
      <c r="B59" s="360"/>
      <c r="C59" s="360"/>
      <c r="D59" s="360"/>
      <c r="E59" s="360"/>
      <c r="F59" s="360"/>
      <c r="G59" s="360"/>
      <c r="H59" s="360"/>
      <c r="I59" s="360"/>
      <c r="J59" s="360"/>
      <c r="K59" s="360"/>
      <c r="L59" s="360"/>
      <c r="M59" s="360"/>
      <c r="N59" s="360"/>
      <c r="O59" s="360"/>
      <c r="P59" s="360"/>
      <c r="Q59" s="360"/>
    </row>
    <row r="60" spans="1:17" x14ac:dyDescent="0.2">
      <c r="A60" s="360"/>
      <c r="B60" s="360"/>
      <c r="C60" s="360"/>
      <c r="D60" s="360"/>
      <c r="E60" s="360"/>
      <c r="F60" s="360"/>
      <c r="G60" s="360"/>
      <c r="H60" s="360"/>
      <c r="I60" s="360"/>
      <c r="J60" s="360"/>
      <c r="K60" s="360"/>
      <c r="L60" s="360"/>
      <c r="M60" s="360"/>
      <c r="N60" s="360"/>
      <c r="O60" s="360"/>
      <c r="P60" s="360"/>
      <c r="Q60" s="360"/>
    </row>
    <row r="61" spans="1:17" x14ac:dyDescent="0.2">
      <c r="A61" s="360"/>
      <c r="B61" s="360"/>
      <c r="C61" s="360"/>
      <c r="D61" s="360"/>
      <c r="E61" s="360"/>
      <c r="F61" s="360"/>
      <c r="G61" s="360"/>
      <c r="H61" s="360"/>
      <c r="I61" s="360"/>
      <c r="J61" s="360"/>
      <c r="K61" s="360"/>
      <c r="L61" s="360"/>
      <c r="M61" s="360"/>
      <c r="N61" s="360"/>
      <c r="O61" s="360"/>
      <c r="P61" s="360"/>
      <c r="Q61" s="360"/>
    </row>
    <row r="62" spans="1:17" x14ac:dyDescent="0.2">
      <c r="A62" s="360"/>
      <c r="B62" s="360"/>
      <c r="C62" s="360"/>
      <c r="D62" s="360"/>
      <c r="E62" s="360"/>
      <c r="F62" s="360"/>
      <c r="G62" s="360"/>
      <c r="H62" s="360"/>
      <c r="I62" s="360"/>
      <c r="J62" s="360"/>
      <c r="K62" s="360"/>
      <c r="L62" s="360"/>
      <c r="M62" s="360"/>
      <c r="N62" s="360"/>
      <c r="O62" s="360"/>
      <c r="P62" s="360"/>
      <c r="Q62" s="360"/>
    </row>
    <row r="63" spans="1:17" x14ac:dyDescent="0.2">
      <c r="A63" s="360"/>
      <c r="B63" s="360"/>
      <c r="C63" s="360"/>
      <c r="D63" s="360"/>
      <c r="E63" s="360"/>
      <c r="F63" s="360"/>
      <c r="G63" s="360"/>
      <c r="H63" s="360"/>
      <c r="I63" s="360"/>
      <c r="J63" s="360"/>
      <c r="K63" s="360"/>
      <c r="L63" s="360"/>
      <c r="M63" s="360"/>
      <c r="N63" s="360"/>
      <c r="O63" s="360"/>
      <c r="P63" s="360"/>
      <c r="Q63" s="360"/>
    </row>
    <row r="64" spans="1:17" x14ac:dyDescent="0.2">
      <c r="A64" s="360"/>
      <c r="B64" s="360"/>
      <c r="C64" s="360"/>
      <c r="D64" s="360"/>
      <c r="E64" s="360"/>
      <c r="F64" s="360"/>
      <c r="G64" s="360"/>
      <c r="H64" s="360"/>
      <c r="I64" s="360"/>
      <c r="J64" s="360"/>
      <c r="K64" s="360"/>
      <c r="L64" s="360"/>
      <c r="M64" s="360"/>
      <c r="N64" s="360"/>
      <c r="O64" s="360"/>
      <c r="P64" s="360"/>
      <c r="Q64" s="360"/>
    </row>
    <row r="65" spans="1:17" x14ac:dyDescent="0.2">
      <c r="A65" s="360"/>
      <c r="B65" s="360"/>
      <c r="C65" s="360"/>
      <c r="D65" s="360"/>
      <c r="E65" s="360"/>
      <c r="F65" s="360"/>
      <c r="G65" s="360"/>
      <c r="H65" s="360"/>
      <c r="I65" s="360"/>
      <c r="J65" s="360"/>
      <c r="K65" s="360"/>
      <c r="L65" s="360"/>
      <c r="M65" s="360"/>
      <c r="N65" s="360"/>
      <c r="O65" s="360"/>
      <c r="P65" s="360"/>
      <c r="Q65" s="360"/>
    </row>
    <row r="66" spans="1:17" x14ac:dyDescent="0.2">
      <c r="A66" s="360"/>
      <c r="B66" s="360"/>
      <c r="C66" s="360"/>
      <c r="D66" s="360"/>
      <c r="E66" s="360"/>
      <c r="F66" s="360"/>
      <c r="G66" s="360"/>
      <c r="H66" s="360"/>
      <c r="I66" s="360"/>
      <c r="J66" s="360"/>
      <c r="K66" s="360"/>
      <c r="L66" s="360"/>
      <c r="M66" s="360"/>
      <c r="N66" s="360"/>
      <c r="O66" s="360"/>
      <c r="P66" s="360"/>
      <c r="Q66" s="360"/>
    </row>
    <row r="67" spans="1:17" x14ac:dyDescent="0.2">
      <c r="A67" s="360"/>
      <c r="B67" s="360"/>
      <c r="C67" s="360"/>
      <c r="D67" s="360"/>
      <c r="E67" s="360"/>
      <c r="F67" s="360"/>
      <c r="G67" s="360"/>
      <c r="H67" s="360"/>
      <c r="I67" s="360"/>
      <c r="J67" s="360"/>
      <c r="K67" s="360"/>
      <c r="L67" s="360"/>
      <c r="M67" s="360"/>
      <c r="N67" s="360"/>
      <c r="O67" s="360"/>
      <c r="P67" s="360"/>
      <c r="Q67" s="360"/>
    </row>
    <row r="68" spans="1:17" x14ac:dyDescent="0.2">
      <c r="A68" s="360"/>
      <c r="B68" s="360"/>
      <c r="C68" s="360"/>
      <c r="D68" s="360"/>
      <c r="E68" s="360"/>
      <c r="F68" s="360"/>
      <c r="G68" s="360"/>
      <c r="H68" s="360"/>
      <c r="I68" s="360"/>
      <c r="J68" s="360"/>
      <c r="K68" s="360"/>
      <c r="L68" s="360"/>
      <c r="M68" s="360"/>
      <c r="N68" s="360"/>
      <c r="O68" s="360"/>
      <c r="P68" s="360"/>
      <c r="Q68" s="360"/>
    </row>
    <row r="69" spans="1:17" x14ac:dyDescent="0.2">
      <c r="A69" s="360"/>
      <c r="B69" s="360"/>
      <c r="C69" s="360"/>
      <c r="D69" s="360"/>
      <c r="E69" s="360"/>
      <c r="F69" s="360"/>
      <c r="G69" s="360"/>
      <c r="H69" s="360"/>
      <c r="I69" s="360"/>
      <c r="J69" s="360"/>
      <c r="K69" s="360"/>
      <c r="L69" s="360"/>
      <c r="M69" s="360"/>
      <c r="N69" s="360"/>
      <c r="O69" s="360"/>
      <c r="P69" s="360"/>
      <c r="Q69" s="360"/>
    </row>
    <row r="70" spans="1:17" x14ac:dyDescent="0.2">
      <c r="A70" s="360"/>
      <c r="B70" s="360"/>
      <c r="C70" s="360"/>
      <c r="D70" s="360"/>
      <c r="E70" s="360"/>
      <c r="F70" s="360"/>
      <c r="G70" s="360"/>
      <c r="H70" s="360"/>
      <c r="I70" s="360"/>
      <c r="J70" s="360"/>
      <c r="K70" s="360"/>
      <c r="L70" s="360"/>
      <c r="M70" s="360"/>
      <c r="N70" s="360"/>
      <c r="O70" s="360"/>
      <c r="P70" s="360"/>
      <c r="Q70" s="360"/>
    </row>
    <row r="71" spans="1:17" x14ac:dyDescent="0.2">
      <c r="A71" s="360"/>
      <c r="B71" s="360"/>
      <c r="C71" s="360"/>
      <c r="D71" s="360"/>
      <c r="E71" s="360"/>
      <c r="F71" s="360"/>
      <c r="G71" s="360"/>
      <c r="H71" s="360"/>
      <c r="I71" s="360"/>
      <c r="J71" s="360"/>
      <c r="K71" s="360"/>
      <c r="L71" s="360"/>
      <c r="M71" s="360"/>
      <c r="N71" s="360"/>
      <c r="O71" s="360"/>
      <c r="P71" s="360"/>
      <c r="Q71" s="360"/>
    </row>
    <row r="72" spans="1:17" x14ac:dyDescent="0.2">
      <c r="A72" s="360"/>
      <c r="B72" s="360"/>
      <c r="C72" s="360"/>
      <c r="D72" s="360"/>
      <c r="E72" s="360"/>
      <c r="F72" s="360"/>
      <c r="G72" s="360"/>
      <c r="H72" s="360"/>
      <c r="I72" s="360"/>
      <c r="J72" s="360"/>
      <c r="K72" s="360"/>
      <c r="L72" s="360"/>
      <c r="M72" s="360"/>
      <c r="N72" s="360"/>
      <c r="O72" s="360"/>
      <c r="P72" s="360"/>
      <c r="Q72" s="360"/>
    </row>
    <row r="73" spans="1:17" x14ac:dyDescent="0.2">
      <c r="A73" s="360"/>
      <c r="B73" s="360"/>
      <c r="C73" s="360"/>
      <c r="D73" s="360"/>
      <c r="E73" s="360"/>
      <c r="F73" s="360"/>
      <c r="G73" s="360"/>
      <c r="H73" s="360"/>
      <c r="I73" s="360"/>
      <c r="J73" s="360"/>
      <c r="K73" s="360"/>
      <c r="L73" s="360"/>
      <c r="M73" s="360"/>
      <c r="N73" s="360"/>
      <c r="O73" s="360"/>
      <c r="P73" s="360"/>
      <c r="Q73" s="360"/>
    </row>
    <row r="74" spans="1:17" x14ac:dyDescent="0.2">
      <c r="A74" s="360"/>
      <c r="B74" s="360"/>
      <c r="C74" s="360"/>
      <c r="D74" s="360"/>
      <c r="E74" s="360"/>
      <c r="F74" s="360"/>
      <c r="G74" s="360"/>
      <c r="H74" s="360"/>
      <c r="I74" s="360"/>
      <c r="J74" s="360"/>
      <c r="K74" s="360"/>
      <c r="L74" s="360"/>
      <c r="M74" s="360"/>
      <c r="N74" s="360"/>
      <c r="O74" s="360"/>
      <c r="P74" s="360"/>
      <c r="Q74" s="360"/>
    </row>
    <row r="75" spans="1:17" x14ac:dyDescent="0.2">
      <c r="A75" s="360"/>
      <c r="B75" s="360"/>
      <c r="C75" s="360"/>
      <c r="D75" s="360"/>
      <c r="E75" s="360"/>
      <c r="F75" s="360"/>
      <c r="G75" s="360"/>
      <c r="H75" s="360"/>
      <c r="I75" s="360"/>
      <c r="J75" s="360"/>
      <c r="K75" s="360"/>
      <c r="L75" s="360"/>
      <c r="M75" s="360"/>
      <c r="N75" s="360"/>
      <c r="O75" s="360"/>
      <c r="P75" s="360"/>
      <c r="Q75" s="360"/>
    </row>
    <row r="76" spans="1:17" x14ac:dyDescent="0.2">
      <c r="A76" s="360"/>
      <c r="B76" s="360"/>
      <c r="C76" s="360"/>
      <c r="D76" s="360"/>
      <c r="E76" s="360"/>
      <c r="F76" s="360"/>
      <c r="G76" s="360"/>
      <c r="H76" s="360"/>
      <c r="I76" s="360"/>
      <c r="J76" s="360"/>
      <c r="K76" s="360"/>
      <c r="L76" s="360"/>
      <c r="M76" s="360"/>
      <c r="N76" s="360"/>
      <c r="O76" s="360"/>
      <c r="P76" s="360"/>
      <c r="Q76" s="360"/>
    </row>
    <row r="77" spans="1:17" x14ac:dyDescent="0.2">
      <c r="A77" s="360"/>
      <c r="B77" s="360"/>
      <c r="C77" s="360"/>
      <c r="D77" s="360"/>
      <c r="E77" s="360"/>
      <c r="F77" s="360"/>
      <c r="G77" s="360"/>
      <c r="H77" s="360"/>
      <c r="I77" s="360"/>
      <c r="J77" s="360"/>
      <c r="K77" s="360"/>
      <c r="L77" s="360"/>
      <c r="M77" s="360"/>
      <c r="N77" s="360"/>
      <c r="O77" s="360"/>
      <c r="P77" s="360"/>
      <c r="Q77" s="360"/>
    </row>
    <row r="78" spans="1:17" x14ac:dyDescent="0.2">
      <c r="A78" s="360"/>
      <c r="B78" s="360"/>
      <c r="C78" s="360"/>
      <c r="D78" s="360"/>
      <c r="E78" s="360"/>
      <c r="F78" s="360"/>
      <c r="G78" s="360"/>
      <c r="H78" s="360"/>
      <c r="I78" s="360"/>
      <c r="J78" s="360"/>
      <c r="K78" s="360"/>
      <c r="L78" s="360"/>
      <c r="M78" s="360"/>
      <c r="N78" s="360"/>
      <c r="O78" s="360"/>
      <c r="P78" s="360"/>
      <c r="Q78" s="360"/>
    </row>
    <row r="79" spans="1:17" x14ac:dyDescent="0.2">
      <c r="A79" s="360"/>
      <c r="B79" s="360"/>
      <c r="C79" s="360"/>
      <c r="D79" s="360"/>
      <c r="E79" s="360"/>
      <c r="F79" s="360"/>
      <c r="G79" s="360"/>
      <c r="H79" s="360"/>
      <c r="I79" s="360"/>
      <c r="J79" s="360"/>
      <c r="K79" s="360"/>
      <c r="L79" s="360"/>
      <c r="M79" s="360"/>
      <c r="N79" s="360"/>
      <c r="O79" s="360"/>
      <c r="P79" s="360"/>
      <c r="Q79" s="360"/>
    </row>
    <row r="80" spans="1:17" x14ac:dyDescent="0.2">
      <c r="A80" s="360"/>
      <c r="B80" s="360"/>
      <c r="C80" s="360"/>
      <c r="D80" s="360"/>
      <c r="E80" s="360"/>
      <c r="F80" s="360"/>
      <c r="G80" s="360"/>
      <c r="H80" s="360"/>
      <c r="I80" s="360"/>
      <c r="J80" s="360"/>
      <c r="K80" s="360"/>
      <c r="L80" s="360"/>
      <c r="M80" s="360"/>
      <c r="N80" s="360"/>
      <c r="O80" s="360"/>
      <c r="P80" s="360"/>
      <c r="Q80" s="360"/>
    </row>
    <row r="81" spans="1:17" x14ac:dyDescent="0.2">
      <c r="A81" s="360"/>
      <c r="B81" s="360"/>
      <c r="C81" s="360"/>
      <c r="D81" s="360"/>
      <c r="E81" s="360"/>
      <c r="F81" s="360"/>
      <c r="G81" s="360"/>
      <c r="H81" s="360"/>
      <c r="I81" s="360"/>
      <c r="J81" s="360"/>
      <c r="K81" s="360"/>
      <c r="L81" s="360"/>
      <c r="M81" s="360"/>
      <c r="N81" s="360"/>
      <c r="O81" s="360"/>
      <c r="P81" s="360"/>
      <c r="Q81" s="360"/>
    </row>
    <row r="82" spans="1:17" x14ac:dyDescent="0.2">
      <c r="A82" s="360"/>
      <c r="B82" s="360"/>
      <c r="C82" s="360"/>
      <c r="D82" s="360"/>
      <c r="E82" s="360"/>
      <c r="F82" s="360"/>
      <c r="G82" s="360"/>
      <c r="H82" s="360"/>
      <c r="I82" s="360"/>
      <c r="J82" s="360"/>
      <c r="K82" s="360"/>
      <c r="L82" s="360"/>
      <c r="M82" s="360"/>
      <c r="N82" s="360"/>
      <c r="O82" s="360"/>
      <c r="P82" s="360"/>
      <c r="Q82" s="360"/>
    </row>
    <row r="83" spans="1:17" x14ac:dyDescent="0.2">
      <c r="A83" s="360"/>
      <c r="B83" s="360"/>
      <c r="C83" s="360"/>
      <c r="D83" s="360"/>
      <c r="E83" s="360"/>
      <c r="F83" s="360"/>
      <c r="G83" s="360"/>
      <c r="H83" s="360"/>
      <c r="I83" s="360"/>
      <c r="J83" s="360"/>
      <c r="K83" s="360"/>
      <c r="L83" s="360"/>
      <c r="M83" s="360"/>
      <c r="N83" s="360"/>
      <c r="O83" s="360"/>
      <c r="P83" s="360"/>
      <c r="Q83" s="360"/>
    </row>
    <row r="84" spans="1:17" x14ac:dyDescent="0.2">
      <c r="A84" s="360"/>
      <c r="B84" s="360"/>
      <c r="C84" s="360"/>
      <c r="D84" s="360"/>
      <c r="E84" s="360"/>
      <c r="F84" s="360"/>
      <c r="G84" s="360"/>
      <c r="H84" s="360"/>
      <c r="I84" s="360"/>
      <c r="J84" s="360"/>
      <c r="K84" s="360"/>
      <c r="L84" s="360"/>
      <c r="M84" s="360"/>
      <c r="N84" s="360"/>
      <c r="O84" s="360"/>
      <c r="P84" s="360"/>
      <c r="Q84" s="360"/>
    </row>
    <row r="85" spans="1:17" x14ac:dyDescent="0.2">
      <c r="A85" s="360"/>
      <c r="B85" s="360"/>
      <c r="C85" s="360"/>
      <c r="D85" s="360"/>
      <c r="E85" s="360"/>
      <c r="F85" s="360"/>
      <c r="G85" s="360"/>
      <c r="H85" s="360"/>
      <c r="I85" s="360"/>
      <c r="J85" s="360"/>
      <c r="K85" s="360"/>
      <c r="L85" s="360"/>
      <c r="M85" s="360"/>
      <c r="N85" s="360"/>
      <c r="O85" s="360"/>
      <c r="P85" s="360"/>
      <c r="Q85" s="360"/>
    </row>
    <row r="86" spans="1:17" x14ac:dyDescent="0.2">
      <c r="A86" s="360"/>
      <c r="B86" s="360"/>
      <c r="C86" s="360"/>
      <c r="D86" s="360"/>
      <c r="E86" s="360"/>
      <c r="F86" s="360"/>
      <c r="G86" s="360"/>
      <c r="H86" s="360"/>
      <c r="I86" s="360"/>
      <c r="J86" s="360"/>
      <c r="K86" s="360"/>
      <c r="L86" s="360"/>
      <c r="M86" s="360"/>
      <c r="N86" s="360"/>
      <c r="O86" s="360"/>
      <c r="P86" s="360"/>
      <c r="Q86" s="360"/>
    </row>
    <row r="87" spans="1:17" x14ac:dyDescent="0.2">
      <c r="A87" s="360"/>
      <c r="B87" s="360"/>
      <c r="C87" s="360"/>
      <c r="D87" s="360"/>
      <c r="E87" s="360"/>
      <c r="F87" s="360"/>
      <c r="G87" s="360"/>
      <c r="H87" s="360"/>
      <c r="I87" s="360"/>
      <c r="J87" s="360"/>
      <c r="K87" s="360"/>
      <c r="L87" s="360"/>
      <c r="M87" s="360"/>
      <c r="N87" s="360"/>
      <c r="O87" s="360"/>
      <c r="P87" s="360"/>
      <c r="Q87" s="360"/>
    </row>
    <row r="88" spans="1:17" x14ac:dyDescent="0.2">
      <c r="A88" s="360"/>
      <c r="B88" s="360"/>
      <c r="C88" s="360"/>
      <c r="D88" s="360"/>
      <c r="E88" s="360"/>
      <c r="F88" s="360"/>
      <c r="G88" s="360"/>
      <c r="H88" s="360"/>
      <c r="I88" s="360"/>
      <c r="J88" s="360"/>
      <c r="K88" s="360"/>
      <c r="L88" s="360"/>
      <c r="M88" s="360"/>
      <c r="N88" s="360"/>
      <c r="O88" s="360"/>
      <c r="P88" s="360"/>
      <c r="Q88" s="360"/>
    </row>
    <row r="89" spans="1:17" x14ac:dyDescent="0.2">
      <c r="A89" s="360"/>
      <c r="B89" s="360"/>
      <c r="C89" s="360"/>
      <c r="D89" s="360"/>
      <c r="E89" s="360"/>
      <c r="F89" s="360"/>
      <c r="G89" s="360"/>
      <c r="H89" s="360"/>
      <c r="I89" s="360"/>
      <c r="J89" s="360"/>
      <c r="K89" s="360"/>
      <c r="L89" s="360"/>
      <c r="M89" s="360"/>
      <c r="N89" s="360"/>
      <c r="O89" s="360"/>
      <c r="P89" s="360"/>
      <c r="Q89" s="360"/>
    </row>
    <row r="90" spans="1:17" x14ac:dyDescent="0.2">
      <c r="A90" s="360"/>
      <c r="B90" s="360"/>
      <c r="C90" s="360"/>
      <c r="D90" s="360"/>
      <c r="E90" s="360"/>
      <c r="F90" s="360"/>
      <c r="G90" s="360"/>
      <c r="H90" s="360"/>
      <c r="I90" s="360"/>
      <c r="J90" s="360"/>
      <c r="K90" s="360"/>
      <c r="L90" s="360"/>
      <c r="M90" s="360"/>
      <c r="N90" s="360"/>
      <c r="O90" s="360"/>
      <c r="P90" s="360"/>
      <c r="Q90" s="360"/>
    </row>
    <row r="91" spans="1:17" x14ac:dyDescent="0.2">
      <c r="A91" s="360"/>
      <c r="B91" s="360"/>
      <c r="C91" s="360"/>
      <c r="D91" s="360"/>
      <c r="E91" s="360"/>
      <c r="F91" s="360"/>
      <c r="G91" s="360"/>
      <c r="H91" s="360"/>
      <c r="I91" s="360"/>
      <c r="J91" s="360"/>
      <c r="K91" s="360"/>
      <c r="L91" s="360"/>
      <c r="M91" s="360"/>
      <c r="N91" s="360"/>
      <c r="O91" s="360"/>
      <c r="P91" s="360"/>
      <c r="Q91" s="360"/>
    </row>
    <row r="92" spans="1:17" x14ac:dyDescent="0.2">
      <c r="A92" s="360"/>
      <c r="B92" s="360"/>
      <c r="C92" s="360"/>
      <c r="D92" s="360"/>
      <c r="E92" s="360"/>
      <c r="F92" s="360"/>
      <c r="G92" s="360"/>
      <c r="H92" s="360"/>
      <c r="I92" s="360"/>
      <c r="J92" s="360"/>
      <c r="K92" s="360"/>
      <c r="L92" s="360"/>
      <c r="M92" s="360"/>
      <c r="N92" s="360"/>
      <c r="O92" s="360"/>
      <c r="P92" s="360"/>
      <c r="Q92" s="360"/>
    </row>
    <row r="93" spans="1:17" x14ac:dyDescent="0.2">
      <c r="A93" s="360"/>
      <c r="B93" s="360"/>
      <c r="C93" s="360"/>
      <c r="D93" s="360"/>
      <c r="E93" s="360"/>
      <c r="F93" s="360"/>
      <c r="G93" s="360"/>
      <c r="H93" s="360"/>
      <c r="I93" s="360"/>
      <c r="J93" s="360"/>
      <c r="K93" s="360"/>
      <c r="L93" s="360"/>
      <c r="M93" s="360"/>
      <c r="N93" s="360"/>
      <c r="O93" s="360"/>
      <c r="P93" s="360"/>
      <c r="Q93" s="360"/>
    </row>
    <row r="94" spans="1:17" x14ac:dyDescent="0.2">
      <c r="A94" s="360"/>
      <c r="B94" s="360"/>
      <c r="C94" s="360"/>
      <c r="D94" s="360"/>
      <c r="E94" s="360"/>
      <c r="F94" s="360"/>
      <c r="G94" s="360"/>
      <c r="H94" s="360"/>
      <c r="I94" s="360"/>
      <c r="J94" s="360"/>
      <c r="K94" s="360"/>
      <c r="L94" s="360"/>
      <c r="M94" s="360"/>
      <c r="N94" s="360"/>
      <c r="O94" s="360"/>
      <c r="P94" s="360"/>
      <c r="Q94" s="360"/>
    </row>
    <row r="95" spans="1:17" x14ac:dyDescent="0.2">
      <c r="A95" s="360"/>
      <c r="B95" s="360"/>
      <c r="C95" s="360"/>
      <c r="D95" s="360"/>
      <c r="E95" s="360"/>
      <c r="F95" s="360"/>
      <c r="G95" s="360"/>
      <c r="H95" s="360"/>
      <c r="I95" s="360"/>
      <c r="J95" s="360"/>
      <c r="K95" s="360"/>
      <c r="L95" s="360"/>
      <c r="M95" s="360"/>
      <c r="N95" s="360"/>
      <c r="O95" s="360"/>
      <c r="P95" s="360"/>
      <c r="Q95" s="360"/>
    </row>
    <row r="96" spans="1:17" x14ac:dyDescent="0.2">
      <c r="A96" s="360"/>
      <c r="B96" s="360"/>
      <c r="C96" s="360"/>
      <c r="D96" s="360"/>
      <c r="E96" s="360"/>
      <c r="F96" s="360"/>
      <c r="G96" s="360"/>
      <c r="H96" s="360"/>
      <c r="I96" s="360"/>
      <c r="J96" s="360"/>
      <c r="K96" s="360"/>
      <c r="L96" s="360"/>
      <c r="M96" s="360"/>
      <c r="N96" s="360"/>
      <c r="O96" s="360"/>
      <c r="P96" s="360"/>
      <c r="Q96" s="360"/>
    </row>
    <row r="97" spans="1:17" x14ac:dyDescent="0.2">
      <c r="A97" s="360"/>
      <c r="B97" s="360"/>
      <c r="C97" s="360"/>
      <c r="D97" s="360"/>
      <c r="E97" s="360"/>
      <c r="F97" s="360"/>
      <c r="G97" s="360"/>
      <c r="H97" s="360"/>
      <c r="I97" s="360"/>
      <c r="J97" s="360"/>
      <c r="K97" s="360"/>
      <c r="L97" s="360"/>
      <c r="M97" s="360"/>
      <c r="N97" s="360"/>
      <c r="O97" s="360"/>
      <c r="P97" s="360"/>
      <c r="Q97" s="360"/>
    </row>
    <row r="98" spans="1:17" x14ac:dyDescent="0.2">
      <c r="A98" s="360"/>
      <c r="B98" s="360"/>
      <c r="C98" s="360"/>
      <c r="D98" s="360"/>
      <c r="E98" s="360"/>
      <c r="F98" s="360"/>
      <c r="G98" s="360"/>
      <c r="H98" s="360"/>
      <c r="I98" s="360"/>
      <c r="J98" s="360"/>
      <c r="K98" s="360"/>
      <c r="L98" s="360"/>
      <c r="M98" s="360"/>
      <c r="N98" s="360"/>
      <c r="O98" s="360"/>
      <c r="P98" s="360"/>
      <c r="Q98" s="360"/>
    </row>
    <row r="99" spans="1:17" x14ac:dyDescent="0.2">
      <c r="A99" s="360"/>
      <c r="B99" s="360"/>
      <c r="C99" s="360"/>
      <c r="D99" s="360"/>
      <c r="E99" s="360"/>
      <c r="F99" s="360"/>
      <c r="G99" s="360"/>
      <c r="H99" s="360"/>
      <c r="I99" s="360"/>
      <c r="J99" s="360"/>
      <c r="K99" s="360"/>
      <c r="L99" s="360"/>
      <c r="M99" s="360"/>
      <c r="N99" s="360"/>
      <c r="O99" s="360"/>
      <c r="P99" s="360"/>
      <c r="Q99" s="360"/>
    </row>
    <row r="100" spans="1:17" x14ac:dyDescent="0.2">
      <c r="A100" s="360"/>
      <c r="B100" s="360"/>
      <c r="C100" s="360"/>
      <c r="D100" s="360"/>
      <c r="E100" s="360"/>
      <c r="F100" s="360"/>
      <c r="G100" s="360"/>
      <c r="H100" s="360"/>
      <c r="I100" s="360"/>
      <c r="J100" s="360"/>
      <c r="K100" s="360"/>
      <c r="L100" s="360"/>
      <c r="M100" s="360"/>
      <c r="N100" s="360"/>
      <c r="O100" s="360"/>
      <c r="P100" s="360"/>
      <c r="Q100" s="360"/>
    </row>
    <row r="101" spans="1:17" x14ac:dyDescent="0.2">
      <c r="A101" s="360"/>
      <c r="B101" s="360"/>
      <c r="C101" s="360"/>
      <c r="D101" s="360"/>
      <c r="E101" s="360"/>
      <c r="F101" s="360"/>
      <c r="G101" s="360"/>
      <c r="H101" s="360"/>
      <c r="I101" s="360"/>
      <c r="J101" s="360"/>
      <c r="K101" s="360"/>
      <c r="L101" s="360"/>
      <c r="M101" s="360"/>
      <c r="N101" s="360"/>
      <c r="O101" s="360"/>
      <c r="P101" s="360"/>
      <c r="Q101" s="360"/>
    </row>
    <row r="102" spans="1:17" x14ac:dyDescent="0.2">
      <c r="A102" s="360"/>
      <c r="B102" s="360"/>
      <c r="C102" s="360"/>
      <c r="D102" s="360"/>
      <c r="E102" s="360"/>
      <c r="F102" s="360"/>
      <c r="G102" s="360"/>
      <c r="H102" s="360"/>
      <c r="I102" s="360"/>
      <c r="J102" s="360"/>
      <c r="K102" s="360"/>
      <c r="L102" s="360"/>
      <c r="M102" s="360"/>
      <c r="N102" s="360"/>
      <c r="O102" s="360"/>
      <c r="P102" s="360"/>
      <c r="Q102" s="360"/>
    </row>
    <row r="103" spans="1:17" x14ac:dyDescent="0.2">
      <c r="A103" s="360"/>
      <c r="B103" s="360"/>
      <c r="C103" s="360"/>
      <c r="D103" s="360"/>
      <c r="E103" s="360"/>
      <c r="F103" s="360"/>
      <c r="G103" s="360"/>
      <c r="H103" s="360"/>
      <c r="I103" s="360"/>
      <c r="J103" s="360"/>
      <c r="K103" s="360"/>
      <c r="L103" s="360"/>
      <c r="M103" s="360"/>
      <c r="N103" s="360"/>
      <c r="O103" s="360"/>
      <c r="P103" s="360"/>
      <c r="Q103" s="360"/>
    </row>
    <row r="104" spans="1:17" x14ac:dyDescent="0.2">
      <c r="A104" s="360"/>
      <c r="B104" s="360"/>
      <c r="C104" s="360"/>
      <c r="D104" s="360"/>
      <c r="E104" s="360"/>
      <c r="F104" s="360"/>
      <c r="G104" s="360"/>
      <c r="H104" s="360"/>
      <c r="I104" s="360"/>
      <c r="J104" s="360"/>
      <c r="K104" s="360"/>
      <c r="L104" s="360"/>
      <c r="M104" s="360"/>
      <c r="N104" s="360"/>
      <c r="O104" s="360"/>
      <c r="P104" s="360"/>
      <c r="Q104" s="360"/>
    </row>
    <row r="105" spans="1:17" x14ac:dyDescent="0.2">
      <c r="A105" s="360"/>
      <c r="B105" s="360"/>
      <c r="C105" s="360"/>
      <c r="D105" s="360"/>
      <c r="E105" s="360"/>
      <c r="F105" s="360"/>
      <c r="G105" s="360"/>
      <c r="H105" s="360"/>
      <c r="I105" s="360"/>
      <c r="J105" s="360"/>
      <c r="K105" s="360"/>
      <c r="L105" s="360"/>
      <c r="M105" s="360"/>
      <c r="N105" s="360"/>
      <c r="O105" s="360"/>
      <c r="P105" s="360"/>
      <c r="Q105" s="360"/>
    </row>
    <row r="106" spans="1:17" x14ac:dyDescent="0.2">
      <c r="A106" s="360"/>
      <c r="B106" s="360"/>
      <c r="C106" s="360"/>
      <c r="D106" s="360"/>
      <c r="E106" s="360"/>
      <c r="F106" s="360"/>
      <c r="G106" s="360"/>
      <c r="H106" s="360"/>
      <c r="I106" s="360"/>
      <c r="J106" s="360"/>
      <c r="K106" s="360"/>
      <c r="L106" s="360"/>
      <c r="M106" s="360"/>
      <c r="N106" s="360"/>
      <c r="O106" s="360"/>
      <c r="P106" s="360"/>
      <c r="Q106" s="360"/>
    </row>
    <row r="107" spans="1:17" x14ac:dyDescent="0.2">
      <c r="A107" s="360"/>
      <c r="B107" s="360"/>
      <c r="C107" s="360"/>
      <c r="D107" s="360"/>
      <c r="E107" s="360"/>
      <c r="F107" s="360"/>
      <c r="G107" s="360"/>
      <c r="H107" s="360"/>
      <c r="I107" s="360"/>
      <c r="J107" s="360"/>
      <c r="K107" s="360"/>
      <c r="L107" s="360"/>
      <c r="M107" s="360"/>
      <c r="N107" s="360"/>
      <c r="O107" s="360"/>
      <c r="P107" s="360"/>
      <c r="Q107" s="360"/>
    </row>
    <row r="108" spans="1:17" x14ac:dyDescent="0.2">
      <c r="A108" s="360"/>
      <c r="B108" s="360"/>
      <c r="C108" s="360"/>
      <c r="D108" s="360"/>
      <c r="E108" s="360"/>
      <c r="F108" s="360"/>
      <c r="G108" s="360"/>
      <c r="H108" s="360"/>
      <c r="I108" s="360"/>
      <c r="J108" s="360"/>
      <c r="K108" s="360"/>
      <c r="L108" s="360"/>
      <c r="M108" s="360"/>
      <c r="N108" s="360"/>
      <c r="O108" s="360"/>
      <c r="P108" s="360"/>
      <c r="Q108" s="360"/>
    </row>
    <row r="109" spans="1:17" x14ac:dyDescent="0.2">
      <c r="A109" s="360"/>
      <c r="B109" s="360"/>
      <c r="C109" s="360"/>
      <c r="D109" s="360"/>
      <c r="E109" s="360"/>
      <c r="F109" s="360"/>
      <c r="G109" s="360"/>
      <c r="H109" s="360"/>
      <c r="I109" s="360"/>
      <c r="J109" s="360"/>
      <c r="K109" s="360"/>
      <c r="L109" s="360"/>
      <c r="M109" s="360"/>
      <c r="N109" s="360"/>
      <c r="O109" s="360"/>
      <c r="P109" s="360"/>
      <c r="Q109" s="360"/>
    </row>
    <row r="110" spans="1:17" x14ac:dyDescent="0.2">
      <c r="A110" s="360"/>
      <c r="B110" s="360"/>
      <c r="C110" s="360"/>
      <c r="D110" s="360"/>
      <c r="E110" s="360"/>
      <c r="F110" s="360"/>
      <c r="G110" s="360"/>
      <c r="H110" s="360"/>
      <c r="I110" s="360"/>
      <c r="J110" s="360"/>
      <c r="K110" s="360"/>
      <c r="L110" s="360"/>
      <c r="M110" s="360"/>
      <c r="N110" s="360"/>
      <c r="O110" s="360"/>
      <c r="P110" s="360"/>
      <c r="Q110" s="360"/>
    </row>
    <row r="111" spans="1:17" x14ac:dyDescent="0.2">
      <c r="A111" s="360"/>
      <c r="B111" s="360"/>
      <c r="C111" s="360"/>
      <c r="D111" s="360"/>
      <c r="E111" s="360"/>
      <c r="F111" s="360"/>
      <c r="G111" s="360"/>
      <c r="H111" s="360"/>
      <c r="I111" s="360"/>
      <c r="J111" s="360"/>
      <c r="K111" s="360"/>
      <c r="L111" s="360"/>
      <c r="M111" s="360"/>
      <c r="N111" s="360"/>
      <c r="O111" s="360"/>
      <c r="P111" s="360"/>
      <c r="Q111" s="360"/>
    </row>
    <row r="112" spans="1:17" x14ac:dyDescent="0.2">
      <c r="A112" s="360"/>
      <c r="B112" s="360"/>
      <c r="C112" s="360"/>
      <c r="D112" s="360"/>
      <c r="E112" s="360"/>
      <c r="F112" s="360"/>
      <c r="G112" s="360"/>
      <c r="H112" s="360"/>
      <c r="I112" s="360"/>
      <c r="J112" s="360"/>
      <c r="K112" s="360"/>
      <c r="L112" s="360"/>
      <c r="M112" s="360"/>
      <c r="N112" s="360"/>
      <c r="O112" s="360"/>
      <c r="P112" s="360"/>
      <c r="Q112" s="360"/>
    </row>
    <row r="113" spans="1:17" x14ac:dyDescent="0.2">
      <c r="A113" s="360"/>
      <c r="B113" s="360"/>
      <c r="C113" s="360"/>
      <c r="D113" s="360"/>
      <c r="E113" s="360"/>
      <c r="F113" s="360"/>
      <c r="G113" s="360"/>
      <c r="H113" s="360"/>
      <c r="I113" s="360"/>
      <c r="J113" s="360"/>
      <c r="K113" s="360"/>
      <c r="L113" s="360"/>
      <c r="M113" s="360"/>
      <c r="N113" s="360"/>
      <c r="O113" s="360"/>
      <c r="P113" s="360"/>
      <c r="Q113" s="360"/>
    </row>
    <row r="114" spans="1:17" x14ac:dyDescent="0.2">
      <c r="A114" s="360"/>
      <c r="B114" s="360"/>
      <c r="C114" s="360"/>
      <c r="D114" s="360"/>
      <c r="E114" s="360"/>
      <c r="F114" s="360"/>
      <c r="G114" s="360"/>
      <c r="H114" s="360"/>
      <c r="I114" s="360"/>
      <c r="J114" s="360"/>
      <c r="K114" s="360"/>
      <c r="L114" s="360"/>
      <c r="M114" s="360"/>
      <c r="N114" s="360"/>
      <c r="O114" s="360"/>
      <c r="P114" s="360"/>
      <c r="Q114" s="360"/>
    </row>
    <row r="115" spans="1:17" x14ac:dyDescent="0.2">
      <c r="A115" s="360"/>
      <c r="B115" s="360"/>
      <c r="C115" s="360"/>
      <c r="D115" s="360"/>
      <c r="E115" s="360"/>
      <c r="F115" s="360"/>
      <c r="G115" s="360"/>
      <c r="H115" s="360"/>
      <c r="I115" s="360"/>
      <c r="J115" s="360"/>
      <c r="K115" s="360"/>
      <c r="L115" s="360"/>
      <c r="M115" s="360"/>
      <c r="N115" s="360"/>
      <c r="O115" s="360"/>
      <c r="P115" s="360"/>
      <c r="Q115" s="360"/>
    </row>
    <row r="116" spans="1:17" x14ac:dyDescent="0.2">
      <c r="A116" s="360"/>
      <c r="B116" s="360"/>
      <c r="C116" s="360"/>
      <c r="D116" s="360"/>
      <c r="E116" s="360"/>
      <c r="F116" s="360"/>
      <c r="G116" s="360"/>
      <c r="H116" s="360"/>
      <c r="I116" s="360"/>
      <c r="J116" s="360"/>
      <c r="K116" s="360"/>
      <c r="L116" s="360"/>
      <c r="M116" s="360"/>
      <c r="N116" s="360"/>
      <c r="O116" s="360"/>
      <c r="P116" s="360"/>
      <c r="Q116" s="360"/>
    </row>
    <row r="117" spans="1:17" x14ac:dyDescent="0.2">
      <c r="A117" s="360"/>
      <c r="B117" s="360"/>
      <c r="C117" s="360"/>
      <c r="D117" s="360"/>
      <c r="E117" s="360"/>
      <c r="F117" s="360"/>
      <c r="G117" s="360"/>
      <c r="H117" s="360"/>
      <c r="I117" s="360"/>
      <c r="J117" s="360"/>
      <c r="K117" s="360"/>
      <c r="L117" s="360"/>
      <c r="M117" s="360"/>
      <c r="N117" s="360"/>
      <c r="O117" s="360"/>
      <c r="P117" s="360"/>
      <c r="Q117" s="360"/>
    </row>
    <row r="118" spans="1:17" x14ac:dyDescent="0.2">
      <c r="A118" s="360"/>
      <c r="B118" s="360"/>
      <c r="C118" s="360"/>
      <c r="D118" s="360"/>
      <c r="E118" s="360"/>
      <c r="F118" s="360"/>
      <c r="G118" s="360"/>
      <c r="H118" s="360"/>
      <c r="I118" s="360"/>
      <c r="J118" s="360"/>
      <c r="K118" s="360"/>
      <c r="L118" s="360"/>
      <c r="M118" s="360"/>
      <c r="N118" s="360"/>
      <c r="O118" s="360"/>
      <c r="P118" s="360"/>
      <c r="Q118" s="360"/>
    </row>
    <row r="119" spans="1:17" x14ac:dyDescent="0.2">
      <c r="A119" s="360"/>
      <c r="B119" s="360"/>
      <c r="C119" s="360"/>
      <c r="D119" s="360"/>
      <c r="E119" s="360"/>
      <c r="F119" s="360"/>
      <c r="G119" s="360"/>
      <c r="H119" s="360"/>
      <c r="I119" s="360"/>
      <c r="J119" s="360"/>
      <c r="K119" s="360"/>
      <c r="L119" s="360"/>
      <c r="M119" s="360"/>
      <c r="N119" s="360"/>
      <c r="O119" s="360"/>
      <c r="P119" s="360"/>
      <c r="Q119" s="360"/>
    </row>
    <row r="120" spans="1:17" x14ac:dyDescent="0.2">
      <c r="A120" s="360"/>
      <c r="B120" s="360"/>
      <c r="C120" s="360"/>
      <c r="D120" s="360"/>
      <c r="E120" s="360"/>
      <c r="F120" s="360"/>
      <c r="G120" s="360"/>
      <c r="H120" s="360"/>
      <c r="I120" s="360"/>
      <c r="J120" s="360"/>
      <c r="K120" s="360"/>
      <c r="L120" s="360"/>
      <c r="M120" s="360"/>
      <c r="N120" s="360"/>
      <c r="O120" s="360"/>
      <c r="P120" s="360"/>
      <c r="Q120" s="360"/>
    </row>
    <row r="121" spans="1:17" x14ac:dyDescent="0.2">
      <c r="A121" s="360"/>
      <c r="B121" s="360"/>
      <c r="C121" s="360"/>
      <c r="D121" s="360"/>
      <c r="E121" s="360"/>
      <c r="F121" s="360"/>
      <c r="G121" s="360"/>
      <c r="H121" s="360"/>
      <c r="I121" s="360"/>
      <c r="J121" s="360"/>
      <c r="K121" s="360"/>
      <c r="L121" s="360"/>
      <c r="M121" s="360"/>
      <c r="N121" s="360"/>
      <c r="O121" s="360"/>
      <c r="P121" s="360"/>
      <c r="Q121" s="360"/>
    </row>
    <row r="122" spans="1:17" x14ac:dyDescent="0.2">
      <c r="A122" s="360"/>
      <c r="B122" s="360"/>
      <c r="C122" s="360"/>
      <c r="D122" s="360"/>
      <c r="E122" s="360"/>
      <c r="F122" s="360"/>
      <c r="G122" s="360"/>
      <c r="H122" s="360"/>
      <c r="I122" s="360"/>
      <c r="J122" s="360"/>
      <c r="K122" s="360"/>
      <c r="L122" s="360"/>
      <c r="M122" s="360"/>
      <c r="N122" s="360"/>
      <c r="O122" s="360"/>
      <c r="P122" s="360"/>
      <c r="Q122" s="360"/>
    </row>
    <row r="123" spans="1:17" x14ac:dyDescent="0.2">
      <c r="A123" s="360"/>
      <c r="B123" s="360"/>
      <c r="C123" s="360"/>
      <c r="D123" s="360"/>
      <c r="E123" s="360"/>
      <c r="F123" s="360"/>
      <c r="G123" s="360"/>
      <c r="H123" s="360"/>
      <c r="I123" s="360"/>
      <c r="J123" s="360"/>
      <c r="K123" s="360"/>
      <c r="L123" s="360"/>
      <c r="M123" s="360"/>
      <c r="N123" s="360"/>
      <c r="O123" s="360"/>
      <c r="P123" s="360"/>
      <c r="Q123" s="360"/>
    </row>
    <row r="124" spans="1:17" x14ac:dyDescent="0.2">
      <c r="A124" s="360"/>
      <c r="B124" s="360"/>
      <c r="C124" s="360"/>
      <c r="D124" s="360"/>
      <c r="E124" s="360"/>
      <c r="F124" s="360"/>
      <c r="G124" s="360"/>
      <c r="H124" s="360"/>
      <c r="I124" s="360"/>
      <c r="J124" s="360"/>
      <c r="K124" s="360"/>
      <c r="L124" s="360"/>
      <c r="M124" s="360"/>
      <c r="N124" s="360"/>
      <c r="O124" s="360"/>
      <c r="P124" s="360"/>
      <c r="Q124" s="360"/>
    </row>
    <row r="125" spans="1:17" x14ac:dyDescent="0.2">
      <c r="A125" s="360"/>
      <c r="B125" s="360"/>
      <c r="C125" s="360"/>
      <c r="D125" s="360"/>
      <c r="E125" s="360"/>
      <c r="F125" s="360"/>
      <c r="G125" s="360"/>
      <c r="H125" s="360"/>
      <c r="I125" s="360"/>
      <c r="J125" s="360"/>
      <c r="K125" s="360"/>
      <c r="L125" s="360"/>
      <c r="M125" s="360"/>
      <c r="N125" s="360"/>
      <c r="O125" s="360"/>
      <c r="P125" s="360"/>
      <c r="Q125" s="360"/>
    </row>
    <row r="126" spans="1:17" x14ac:dyDescent="0.2">
      <c r="A126" s="360"/>
      <c r="B126" s="360"/>
      <c r="C126" s="360"/>
      <c r="D126" s="360"/>
      <c r="E126" s="360"/>
      <c r="F126" s="360"/>
      <c r="G126" s="360"/>
      <c r="H126" s="360"/>
      <c r="I126" s="360"/>
      <c r="J126" s="360"/>
      <c r="K126" s="360"/>
      <c r="L126" s="360"/>
      <c r="M126" s="360"/>
      <c r="N126" s="360"/>
      <c r="O126" s="360"/>
      <c r="P126" s="360"/>
      <c r="Q126" s="360"/>
    </row>
    <row r="127" spans="1:17" x14ac:dyDescent="0.2">
      <c r="A127" s="360"/>
      <c r="B127" s="360"/>
      <c r="C127" s="360"/>
      <c r="D127" s="360"/>
      <c r="E127" s="360"/>
      <c r="F127" s="360"/>
      <c r="G127" s="360"/>
      <c r="H127" s="360"/>
      <c r="I127" s="360"/>
      <c r="J127" s="360"/>
      <c r="K127" s="360"/>
      <c r="L127" s="360"/>
      <c r="M127" s="360"/>
      <c r="N127" s="360"/>
      <c r="O127" s="360"/>
      <c r="P127" s="360"/>
      <c r="Q127" s="360"/>
    </row>
    <row r="128" spans="1:17" x14ac:dyDescent="0.2">
      <c r="A128" s="360"/>
      <c r="B128" s="360"/>
      <c r="C128" s="360"/>
      <c r="D128" s="360"/>
      <c r="E128" s="360"/>
      <c r="F128" s="360"/>
      <c r="G128" s="360"/>
      <c r="H128" s="360"/>
      <c r="I128" s="360"/>
      <c r="J128" s="360"/>
      <c r="K128" s="360"/>
      <c r="L128" s="360"/>
      <c r="M128" s="360"/>
      <c r="N128" s="360"/>
      <c r="O128" s="360"/>
      <c r="P128" s="360"/>
      <c r="Q128" s="360"/>
    </row>
    <row r="129" spans="1:17" x14ac:dyDescent="0.2">
      <c r="A129" s="360"/>
      <c r="B129" s="360"/>
      <c r="C129" s="360"/>
      <c r="D129" s="360"/>
      <c r="E129" s="360"/>
      <c r="F129" s="360"/>
      <c r="G129" s="360"/>
      <c r="H129" s="360"/>
      <c r="I129" s="360"/>
      <c r="J129" s="360"/>
      <c r="K129" s="360"/>
      <c r="L129" s="360"/>
      <c r="M129" s="360"/>
      <c r="N129" s="360"/>
      <c r="O129" s="360"/>
      <c r="P129" s="360"/>
      <c r="Q129" s="360"/>
    </row>
    <row r="130" spans="1:17" x14ac:dyDescent="0.2">
      <c r="A130" s="360"/>
      <c r="B130" s="360"/>
      <c r="C130" s="360"/>
      <c r="D130" s="360"/>
      <c r="E130" s="360"/>
      <c r="F130" s="360"/>
      <c r="G130" s="360"/>
      <c r="H130" s="360"/>
      <c r="I130" s="360"/>
      <c r="J130" s="360"/>
      <c r="K130" s="360"/>
      <c r="L130" s="360"/>
      <c r="M130" s="360"/>
      <c r="N130" s="360"/>
      <c r="O130" s="360"/>
      <c r="P130" s="360"/>
      <c r="Q130" s="360"/>
    </row>
    <row r="131" spans="1:17" x14ac:dyDescent="0.2">
      <c r="A131" s="360"/>
      <c r="B131" s="360"/>
      <c r="C131" s="360"/>
      <c r="D131" s="360"/>
      <c r="E131" s="360"/>
      <c r="F131" s="360"/>
      <c r="G131" s="360"/>
      <c r="H131" s="360"/>
      <c r="I131" s="360"/>
      <c r="J131" s="360"/>
      <c r="K131" s="360"/>
      <c r="L131" s="360"/>
      <c r="M131" s="360"/>
      <c r="N131" s="360"/>
      <c r="O131" s="360"/>
      <c r="P131" s="360"/>
      <c r="Q131" s="360"/>
    </row>
    <row r="132" spans="1:17" x14ac:dyDescent="0.2">
      <c r="A132" s="360"/>
      <c r="B132" s="360"/>
      <c r="C132" s="360"/>
      <c r="D132" s="360"/>
      <c r="E132" s="360"/>
      <c r="F132" s="360"/>
      <c r="G132" s="360"/>
      <c r="H132" s="360"/>
      <c r="I132" s="360"/>
      <c r="J132" s="360"/>
      <c r="K132" s="360"/>
      <c r="L132" s="360"/>
      <c r="M132" s="360"/>
      <c r="N132" s="360"/>
      <c r="O132" s="360"/>
      <c r="P132" s="360"/>
      <c r="Q132" s="360"/>
    </row>
    <row r="133" spans="1:17" x14ac:dyDescent="0.2">
      <c r="A133" s="360"/>
      <c r="B133" s="360"/>
      <c r="C133" s="360"/>
      <c r="D133" s="360"/>
      <c r="E133" s="360"/>
      <c r="F133" s="360"/>
      <c r="G133" s="360"/>
      <c r="H133" s="360"/>
      <c r="I133" s="360"/>
      <c r="J133" s="360"/>
      <c r="K133" s="360"/>
      <c r="L133" s="360"/>
      <c r="M133" s="360"/>
      <c r="N133" s="360"/>
      <c r="O133" s="360"/>
      <c r="P133" s="360"/>
      <c r="Q133" s="360"/>
    </row>
    <row r="134" spans="1:17" x14ac:dyDescent="0.2">
      <c r="A134" s="360"/>
      <c r="B134" s="360"/>
      <c r="C134" s="360"/>
      <c r="D134" s="360"/>
      <c r="E134" s="360"/>
      <c r="F134" s="360"/>
      <c r="G134" s="360"/>
      <c r="H134" s="360"/>
      <c r="I134" s="360"/>
      <c r="J134" s="360"/>
      <c r="K134" s="360"/>
      <c r="L134" s="360"/>
      <c r="M134" s="360"/>
      <c r="N134" s="360"/>
      <c r="O134" s="360"/>
      <c r="P134" s="360"/>
      <c r="Q134" s="360"/>
    </row>
    <row r="135" spans="1:17" x14ac:dyDescent="0.2">
      <c r="A135" s="360"/>
      <c r="B135" s="360"/>
      <c r="C135" s="360"/>
      <c r="D135" s="360"/>
      <c r="E135" s="360"/>
      <c r="F135" s="360"/>
      <c r="G135" s="360"/>
      <c r="H135" s="360"/>
      <c r="I135" s="360"/>
      <c r="J135" s="360"/>
      <c r="K135" s="360"/>
      <c r="L135" s="360"/>
      <c r="M135" s="360"/>
      <c r="N135" s="360"/>
      <c r="O135" s="360"/>
      <c r="P135" s="360"/>
      <c r="Q135" s="360"/>
    </row>
    <row r="136" spans="1:17" x14ac:dyDescent="0.2">
      <c r="A136" s="360"/>
      <c r="B136" s="360"/>
      <c r="C136" s="360"/>
      <c r="D136" s="360"/>
      <c r="E136" s="360"/>
      <c r="F136" s="360"/>
      <c r="G136" s="360"/>
      <c r="H136" s="360"/>
      <c r="I136" s="360"/>
      <c r="J136" s="360"/>
      <c r="K136" s="360"/>
      <c r="L136" s="360"/>
      <c r="M136" s="360"/>
      <c r="N136" s="360"/>
      <c r="O136" s="360"/>
      <c r="P136" s="360"/>
      <c r="Q136" s="360"/>
    </row>
    <row r="137" spans="1:17" x14ac:dyDescent="0.2">
      <c r="A137" s="360"/>
      <c r="B137" s="360"/>
      <c r="C137" s="360"/>
      <c r="D137" s="360"/>
      <c r="E137" s="360"/>
      <c r="F137" s="360"/>
      <c r="G137" s="360"/>
      <c r="H137" s="360"/>
      <c r="I137" s="360"/>
      <c r="J137" s="360"/>
      <c r="K137" s="360"/>
      <c r="L137" s="360"/>
      <c r="M137" s="360"/>
      <c r="N137" s="360"/>
      <c r="O137" s="360"/>
      <c r="P137" s="360"/>
      <c r="Q137" s="360"/>
    </row>
    <row r="138" spans="1:17" x14ac:dyDescent="0.2">
      <c r="A138" s="360"/>
      <c r="B138" s="360"/>
      <c r="C138" s="360"/>
      <c r="D138" s="360"/>
      <c r="E138" s="360"/>
      <c r="F138" s="360"/>
      <c r="G138" s="360"/>
      <c r="H138" s="360"/>
      <c r="I138" s="360"/>
      <c r="J138" s="360"/>
      <c r="K138" s="360"/>
      <c r="L138" s="360"/>
      <c r="M138" s="360"/>
      <c r="N138" s="360"/>
      <c r="O138" s="360"/>
      <c r="P138" s="360"/>
      <c r="Q138" s="360"/>
    </row>
    <row r="139" spans="1:17" x14ac:dyDescent="0.2">
      <c r="A139" s="360"/>
      <c r="B139" s="360"/>
      <c r="C139" s="360"/>
      <c r="D139" s="360"/>
      <c r="E139" s="360"/>
      <c r="F139" s="360"/>
      <c r="G139" s="360"/>
      <c r="H139" s="360"/>
      <c r="I139" s="360"/>
      <c r="J139" s="360"/>
      <c r="K139" s="360"/>
      <c r="L139" s="360"/>
      <c r="M139" s="360"/>
      <c r="N139" s="360"/>
      <c r="O139" s="360"/>
      <c r="P139" s="360"/>
      <c r="Q139" s="360"/>
    </row>
    <row r="140" spans="1:17" x14ac:dyDescent="0.2">
      <c r="A140" s="360"/>
      <c r="B140" s="360"/>
      <c r="C140" s="360"/>
      <c r="D140" s="360"/>
      <c r="E140" s="360"/>
      <c r="F140" s="360"/>
      <c r="G140" s="360"/>
      <c r="H140" s="360"/>
      <c r="I140" s="360"/>
      <c r="J140" s="360"/>
      <c r="K140" s="360"/>
      <c r="L140" s="360"/>
      <c r="M140" s="360"/>
      <c r="N140" s="360"/>
      <c r="O140" s="360"/>
      <c r="P140" s="360"/>
      <c r="Q140" s="360"/>
    </row>
    <row r="141" spans="1:17" x14ac:dyDescent="0.2">
      <c r="A141" s="360"/>
      <c r="B141" s="360"/>
      <c r="C141" s="360"/>
      <c r="D141" s="360"/>
      <c r="E141" s="360"/>
      <c r="F141" s="360"/>
      <c r="G141" s="360"/>
      <c r="H141" s="360"/>
      <c r="I141" s="360"/>
      <c r="J141" s="360"/>
      <c r="K141" s="360"/>
      <c r="L141" s="360"/>
      <c r="M141" s="360"/>
      <c r="N141" s="360"/>
      <c r="O141" s="360"/>
      <c r="P141" s="360"/>
      <c r="Q141" s="360"/>
    </row>
    <row r="142" spans="1:17" x14ac:dyDescent="0.2">
      <c r="A142" s="360"/>
      <c r="B142" s="360"/>
      <c r="C142" s="360"/>
      <c r="D142" s="360"/>
      <c r="E142" s="360"/>
      <c r="F142" s="360"/>
      <c r="G142" s="360"/>
      <c r="H142" s="360"/>
      <c r="I142" s="360"/>
      <c r="J142" s="360"/>
      <c r="K142" s="360"/>
      <c r="L142" s="360"/>
      <c r="M142" s="360"/>
      <c r="N142" s="360"/>
      <c r="O142" s="360"/>
      <c r="P142" s="360"/>
      <c r="Q142" s="360"/>
    </row>
    <row r="143" spans="1:17" x14ac:dyDescent="0.2">
      <c r="A143" s="360"/>
      <c r="B143" s="360"/>
      <c r="C143" s="360"/>
      <c r="D143" s="360"/>
      <c r="E143" s="360"/>
      <c r="F143" s="360"/>
      <c r="G143" s="360"/>
      <c r="H143" s="360"/>
      <c r="I143" s="360"/>
      <c r="J143" s="360"/>
      <c r="K143" s="360"/>
      <c r="L143" s="360"/>
      <c r="M143" s="360"/>
      <c r="N143" s="360"/>
      <c r="O143" s="360"/>
      <c r="P143" s="360"/>
      <c r="Q143" s="360"/>
    </row>
    <row r="144" spans="1:17" x14ac:dyDescent="0.2">
      <c r="A144" s="360"/>
      <c r="B144" s="360"/>
      <c r="C144" s="360"/>
      <c r="D144" s="360"/>
      <c r="E144" s="360"/>
      <c r="F144" s="360"/>
      <c r="G144" s="360"/>
      <c r="H144" s="360"/>
      <c r="I144" s="360"/>
      <c r="J144" s="360"/>
      <c r="K144" s="360"/>
      <c r="L144" s="360"/>
      <c r="M144" s="360"/>
      <c r="N144" s="360"/>
      <c r="O144" s="360"/>
      <c r="P144" s="360"/>
      <c r="Q144" s="360"/>
    </row>
    <row r="145" spans="1:17" x14ac:dyDescent="0.2">
      <c r="A145" s="360"/>
      <c r="B145" s="360"/>
      <c r="C145" s="360"/>
      <c r="D145" s="360"/>
      <c r="E145" s="360"/>
      <c r="F145" s="360"/>
      <c r="G145" s="360"/>
      <c r="H145" s="360"/>
      <c r="I145" s="360"/>
      <c r="J145" s="360"/>
      <c r="K145" s="360"/>
      <c r="L145" s="360"/>
      <c r="M145" s="360"/>
      <c r="N145" s="360"/>
      <c r="O145" s="360"/>
      <c r="P145" s="360"/>
      <c r="Q145" s="360"/>
    </row>
    <row r="146" spans="1:17" x14ac:dyDescent="0.2">
      <c r="A146" s="360"/>
      <c r="B146" s="360"/>
      <c r="C146" s="360"/>
      <c r="D146" s="360"/>
      <c r="E146" s="360"/>
      <c r="F146" s="360"/>
      <c r="G146" s="360"/>
      <c r="H146" s="360"/>
      <c r="I146" s="360"/>
      <c r="J146" s="360"/>
      <c r="K146" s="360"/>
      <c r="L146" s="360"/>
      <c r="M146" s="360"/>
      <c r="N146" s="360"/>
      <c r="O146" s="360"/>
      <c r="P146" s="360"/>
      <c r="Q146" s="360"/>
    </row>
    <row r="147" spans="1:17" x14ac:dyDescent="0.2">
      <c r="A147" s="360"/>
      <c r="B147" s="360"/>
      <c r="C147" s="360"/>
      <c r="D147" s="360"/>
      <c r="E147" s="360"/>
      <c r="F147" s="360"/>
      <c r="G147" s="360"/>
      <c r="H147" s="360"/>
      <c r="I147" s="360"/>
      <c r="J147" s="360"/>
      <c r="K147" s="360"/>
      <c r="L147" s="360"/>
      <c r="M147" s="360"/>
      <c r="N147" s="360"/>
      <c r="O147" s="360"/>
      <c r="P147" s="360"/>
      <c r="Q147" s="360"/>
    </row>
    <row r="148" spans="1:17" x14ac:dyDescent="0.2">
      <c r="A148" s="360"/>
      <c r="B148" s="360"/>
      <c r="C148" s="360"/>
      <c r="D148" s="360"/>
      <c r="E148" s="360"/>
      <c r="F148" s="360"/>
      <c r="G148" s="360"/>
      <c r="H148" s="360"/>
      <c r="I148" s="360"/>
      <c r="J148" s="360"/>
      <c r="K148" s="360"/>
      <c r="L148" s="360"/>
      <c r="M148" s="360"/>
      <c r="N148" s="360"/>
      <c r="O148" s="360"/>
      <c r="P148" s="360"/>
      <c r="Q148" s="360"/>
    </row>
    <row r="149" spans="1:17" x14ac:dyDescent="0.2">
      <c r="A149" s="360"/>
      <c r="B149" s="360"/>
      <c r="C149" s="360"/>
      <c r="D149" s="360"/>
      <c r="E149" s="360"/>
      <c r="F149" s="360"/>
      <c r="G149" s="360"/>
      <c r="H149" s="360"/>
      <c r="I149" s="360"/>
      <c r="J149" s="360"/>
      <c r="K149" s="360"/>
      <c r="L149" s="360"/>
      <c r="M149" s="360"/>
      <c r="N149" s="360"/>
      <c r="O149" s="360"/>
      <c r="P149" s="360"/>
      <c r="Q149" s="360"/>
    </row>
    <row r="150" spans="1:17" x14ac:dyDescent="0.2">
      <c r="A150" s="360"/>
      <c r="B150" s="360"/>
      <c r="C150" s="360"/>
      <c r="D150" s="360"/>
      <c r="E150" s="360"/>
      <c r="F150" s="360"/>
      <c r="G150" s="360"/>
      <c r="H150" s="360"/>
      <c r="I150" s="360"/>
      <c r="J150" s="360"/>
      <c r="K150" s="360"/>
      <c r="L150" s="360"/>
      <c r="M150" s="360"/>
      <c r="N150" s="360"/>
      <c r="O150" s="360"/>
      <c r="P150" s="360"/>
      <c r="Q150" s="360"/>
    </row>
    <row r="151" spans="1:17" x14ac:dyDescent="0.2">
      <c r="A151" s="360"/>
      <c r="B151" s="360"/>
      <c r="C151" s="360"/>
      <c r="D151" s="360"/>
      <c r="E151" s="360"/>
      <c r="F151" s="360"/>
      <c r="G151" s="360"/>
      <c r="H151" s="360"/>
      <c r="I151" s="360"/>
      <c r="J151" s="360"/>
      <c r="K151" s="360"/>
      <c r="L151" s="360"/>
      <c r="M151" s="360"/>
      <c r="N151" s="360"/>
      <c r="O151" s="360"/>
      <c r="P151" s="360"/>
      <c r="Q151" s="360"/>
    </row>
    <row r="152" spans="1:17" x14ac:dyDescent="0.2">
      <c r="A152" s="360"/>
      <c r="B152" s="360"/>
      <c r="C152" s="360"/>
      <c r="D152" s="360"/>
      <c r="E152" s="360"/>
      <c r="F152" s="360"/>
      <c r="G152" s="360"/>
      <c r="H152" s="360"/>
      <c r="I152" s="360"/>
      <c r="J152" s="360"/>
      <c r="K152" s="360"/>
      <c r="L152" s="360"/>
      <c r="M152" s="360"/>
      <c r="N152" s="360"/>
      <c r="O152" s="360"/>
      <c r="P152" s="360"/>
      <c r="Q152" s="360"/>
    </row>
    <row r="153" spans="1:17" x14ac:dyDescent="0.2">
      <c r="A153" s="360"/>
      <c r="B153" s="360"/>
      <c r="C153" s="360"/>
      <c r="D153" s="360"/>
      <c r="E153" s="360"/>
      <c r="F153" s="360"/>
      <c r="G153" s="360"/>
      <c r="H153" s="360"/>
      <c r="I153" s="360"/>
      <c r="J153" s="360"/>
      <c r="K153" s="360"/>
      <c r="L153" s="360"/>
      <c r="M153" s="360"/>
      <c r="N153" s="360"/>
      <c r="O153" s="360"/>
      <c r="P153" s="360"/>
      <c r="Q153" s="360"/>
    </row>
    <row r="154" spans="1:17" x14ac:dyDescent="0.2">
      <c r="A154" s="360"/>
      <c r="B154" s="360"/>
      <c r="C154" s="360"/>
      <c r="D154" s="360"/>
      <c r="E154" s="360"/>
      <c r="F154" s="360"/>
      <c r="G154" s="360"/>
      <c r="H154" s="360"/>
      <c r="I154" s="360"/>
      <c r="J154" s="360"/>
      <c r="K154" s="360"/>
      <c r="L154" s="360"/>
      <c r="M154" s="360"/>
      <c r="N154" s="360"/>
      <c r="O154" s="360"/>
      <c r="P154" s="360"/>
      <c r="Q154" s="360"/>
    </row>
    <row r="155" spans="1:17" x14ac:dyDescent="0.2">
      <c r="A155" s="360"/>
      <c r="B155" s="360"/>
      <c r="C155" s="360"/>
      <c r="D155" s="360"/>
      <c r="E155" s="360"/>
      <c r="F155" s="360"/>
      <c r="G155" s="360"/>
      <c r="H155" s="360"/>
      <c r="I155" s="360"/>
      <c r="J155" s="360"/>
      <c r="K155" s="360"/>
      <c r="L155" s="360"/>
      <c r="M155" s="360"/>
      <c r="N155" s="360"/>
      <c r="O155" s="360"/>
      <c r="P155" s="360"/>
      <c r="Q155" s="360"/>
    </row>
    <row r="156" spans="1:17" x14ac:dyDescent="0.2">
      <c r="A156" s="360"/>
      <c r="B156" s="360"/>
      <c r="C156" s="360"/>
      <c r="D156" s="360"/>
      <c r="E156" s="360"/>
      <c r="F156" s="360"/>
      <c r="G156" s="360"/>
      <c r="H156" s="360"/>
      <c r="I156" s="360"/>
      <c r="J156" s="360"/>
      <c r="K156" s="360"/>
      <c r="L156" s="360"/>
      <c r="M156" s="360"/>
      <c r="N156" s="360"/>
      <c r="O156" s="360"/>
      <c r="P156" s="360"/>
      <c r="Q156" s="360"/>
    </row>
    <row r="157" spans="1:17" x14ac:dyDescent="0.2">
      <c r="A157" s="360"/>
      <c r="B157" s="360"/>
      <c r="C157" s="360"/>
      <c r="D157" s="360"/>
      <c r="E157" s="360"/>
      <c r="F157" s="360"/>
      <c r="G157" s="360"/>
      <c r="H157" s="360"/>
      <c r="I157" s="360"/>
      <c r="J157" s="360"/>
      <c r="K157" s="360"/>
      <c r="L157" s="360"/>
      <c r="M157" s="360"/>
      <c r="N157" s="360"/>
      <c r="O157" s="360"/>
      <c r="P157" s="360"/>
      <c r="Q157" s="360"/>
    </row>
    <row r="158" spans="1:17" x14ac:dyDescent="0.2">
      <c r="A158" s="360"/>
      <c r="B158" s="360"/>
      <c r="C158" s="360"/>
      <c r="D158" s="360"/>
      <c r="E158" s="360"/>
      <c r="F158" s="360"/>
      <c r="G158" s="360"/>
      <c r="H158" s="360"/>
      <c r="I158" s="360"/>
      <c r="J158" s="360"/>
      <c r="K158" s="360"/>
      <c r="L158" s="360"/>
      <c r="M158" s="360"/>
      <c r="N158" s="360"/>
      <c r="O158" s="360"/>
      <c r="P158" s="360"/>
      <c r="Q158" s="360"/>
    </row>
    <row r="159" spans="1:17" x14ac:dyDescent="0.2">
      <c r="A159" s="360"/>
      <c r="B159" s="360"/>
      <c r="C159" s="360"/>
      <c r="D159" s="360"/>
      <c r="E159" s="360"/>
      <c r="F159" s="360"/>
      <c r="G159" s="360"/>
      <c r="H159" s="360"/>
      <c r="I159" s="360"/>
      <c r="J159" s="360"/>
      <c r="K159" s="360"/>
      <c r="L159" s="360"/>
      <c r="M159" s="360"/>
      <c r="N159" s="360"/>
      <c r="O159" s="360"/>
      <c r="P159" s="360"/>
      <c r="Q159" s="360"/>
    </row>
    <row r="160" spans="1:17" x14ac:dyDescent="0.2">
      <c r="A160" s="360"/>
      <c r="B160" s="360"/>
      <c r="C160" s="360"/>
      <c r="D160" s="360"/>
      <c r="E160" s="360"/>
      <c r="F160" s="360"/>
      <c r="G160" s="360"/>
      <c r="H160" s="360"/>
      <c r="I160" s="360"/>
      <c r="J160" s="360"/>
      <c r="K160" s="360"/>
      <c r="L160" s="360"/>
      <c r="M160" s="360"/>
      <c r="N160" s="360"/>
      <c r="O160" s="360"/>
      <c r="P160" s="360"/>
      <c r="Q160" s="360"/>
    </row>
    <row r="161" spans="1:17" x14ac:dyDescent="0.2">
      <c r="A161" s="360"/>
      <c r="B161" s="360"/>
      <c r="C161" s="360"/>
      <c r="D161" s="360"/>
      <c r="E161" s="360"/>
      <c r="F161" s="360"/>
      <c r="G161" s="360"/>
      <c r="H161" s="360"/>
      <c r="I161" s="360"/>
      <c r="J161" s="360"/>
      <c r="K161" s="360"/>
      <c r="L161" s="360"/>
      <c r="M161" s="360"/>
      <c r="N161" s="360"/>
      <c r="O161" s="360"/>
      <c r="P161" s="360"/>
      <c r="Q161" s="360"/>
    </row>
    <row r="162" spans="1:17" x14ac:dyDescent="0.2">
      <c r="A162" s="360"/>
      <c r="B162" s="360"/>
      <c r="C162" s="360"/>
      <c r="D162" s="360"/>
      <c r="E162" s="360"/>
      <c r="F162" s="360"/>
      <c r="G162" s="360"/>
      <c r="H162" s="360"/>
      <c r="I162" s="360"/>
      <c r="J162" s="360"/>
      <c r="K162" s="360"/>
      <c r="L162" s="360"/>
      <c r="M162" s="360"/>
      <c r="N162" s="360"/>
      <c r="O162" s="360"/>
      <c r="P162" s="360"/>
      <c r="Q162" s="360"/>
    </row>
    <row r="163" spans="1:17" x14ac:dyDescent="0.2">
      <c r="A163" s="360"/>
      <c r="B163" s="360"/>
      <c r="C163" s="360"/>
      <c r="D163" s="360"/>
      <c r="E163" s="360"/>
      <c r="F163" s="360"/>
      <c r="G163" s="360"/>
      <c r="H163" s="360"/>
      <c r="I163" s="360"/>
      <c r="J163" s="360"/>
      <c r="K163" s="360"/>
      <c r="L163" s="360"/>
      <c r="M163" s="360"/>
      <c r="N163" s="360"/>
      <c r="O163" s="360"/>
      <c r="P163" s="360"/>
      <c r="Q163" s="360"/>
    </row>
    <row r="164" spans="1:17" x14ac:dyDescent="0.2">
      <c r="A164" s="360"/>
      <c r="B164" s="360"/>
      <c r="C164" s="360"/>
      <c r="D164" s="360"/>
      <c r="E164" s="360"/>
      <c r="F164" s="360"/>
      <c r="G164" s="360"/>
      <c r="H164" s="360"/>
      <c r="I164" s="360"/>
      <c r="J164" s="360"/>
      <c r="K164" s="360"/>
      <c r="L164" s="360"/>
      <c r="M164" s="360"/>
      <c r="N164" s="360"/>
      <c r="O164" s="360"/>
      <c r="P164" s="360"/>
      <c r="Q164" s="360"/>
    </row>
    <row r="165" spans="1:17" x14ac:dyDescent="0.2">
      <c r="A165" s="360"/>
      <c r="B165" s="360"/>
      <c r="C165" s="360"/>
      <c r="D165" s="360"/>
      <c r="E165" s="360"/>
      <c r="F165" s="360"/>
      <c r="G165" s="360"/>
      <c r="H165" s="360"/>
      <c r="I165" s="360"/>
      <c r="J165" s="360"/>
      <c r="K165" s="360"/>
      <c r="L165" s="360"/>
      <c r="M165" s="360"/>
      <c r="N165" s="360"/>
      <c r="O165" s="360"/>
      <c r="P165" s="360"/>
      <c r="Q165" s="360"/>
    </row>
    <row r="166" spans="1:17" x14ac:dyDescent="0.2">
      <c r="A166" s="360"/>
      <c r="B166" s="360"/>
      <c r="C166" s="360"/>
      <c r="D166" s="360"/>
      <c r="E166" s="360"/>
      <c r="F166" s="360"/>
      <c r="G166" s="360"/>
      <c r="H166" s="360"/>
      <c r="I166" s="360"/>
      <c r="J166" s="360"/>
      <c r="K166" s="360"/>
      <c r="L166" s="360"/>
      <c r="M166" s="360"/>
      <c r="N166" s="360"/>
      <c r="O166" s="360"/>
      <c r="P166" s="360"/>
      <c r="Q166" s="360"/>
    </row>
    <row r="167" spans="1:17" x14ac:dyDescent="0.2">
      <c r="A167" s="360"/>
      <c r="B167" s="360"/>
      <c r="C167" s="360"/>
      <c r="D167" s="360"/>
      <c r="E167" s="360"/>
      <c r="F167" s="360"/>
      <c r="G167" s="360"/>
      <c r="H167" s="360"/>
      <c r="I167" s="360"/>
      <c r="J167" s="360"/>
      <c r="K167" s="360"/>
      <c r="L167" s="360"/>
      <c r="M167" s="360"/>
      <c r="N167" s="360"/>
      <c r="O167" s="360"/>
      <c r="P167" s="360"/>
      <c r="Q167" s="360"/>
    </row>
    <row r="168" spans="1:17" x14ac:dyDescent="0.2">
      <c r="A168" s="360"/>
      <c r="B168" s="360"/>
      <c r="C168" s="360"/>
      <c r="D168" s="360"/>
      <c r="E168" s="360"/>
      <c r="F168" s="360"/>
      <c r="G168" s="360"/>
      <c r="H168" s="360"/>
      <c r="I168" s="360"/>
      <c r="J168" s="360"/>
      <c r="K168" s="360"/>
      <c r="L168" s="360"/>
      <c r="M168" s="360"/>
      <c r="N168" s="360"/>
      <c r="O168" s="360"/>
      <c r="P168" s="360"/>
      <c r="Q168" s="360"/>
    </row>
    <row r="169" spans="1:17" x14ac:dyDescent="0.2">
      <c r="A169" s="360"/>
      <c r="B169" s="360"/>
      <c r="C169" s="360"/>
      <c r="D169" s="360"/>
      <c r="E169" s="360"/>
      <c r="F169" s="360"/>
      <c r="G169" s="360"/>
      <c r="H169" s="360"/>
      <c r="I169" s="360"/>
      <c r="J169" s="360"/>
      <c r="K169" s="360"/>
      <c r="L169" s="360"/>
      <c r="M169" s="360"/>
      <c r="N169" s="360"/>
      <c r="O169" s="360"/>
      <c r="P169" s="360"/>
      <c r="Q169" s="360"/>
    </row>
    <row r="170" spans="1:17" x14ac:dyDescent="0.2">
      <c r="A170" s="360"/>
      <c r="B170" s="360"/>
      <c r="C170" s="360"/>
      <c r="D170" s="360"/>
      <c r="E170" s="360"/>
      <c r="F170" s="360"/>
      <c r="G170" s="360"/>
      <c r="H170" s="360"/>
      <c r="I170" s="360"/>
      <c r="J170" s="360"/>
      <c r="K170" s="360"/>
      <c r="L170" s="360"/>
      <c r="M170" s="360"/>
      <c r="N170" s="360"/>
      <c r="O170" s="360"/>
      <c r="P170" s="360"/>
      <c r="Q170" s="360"/>
    </row>
    <row r="171" spans="1:17" x14ac:dyDescent="0.2">
      <c r="A171" s="360"/>
      <c r="B171" s="360"/>
      <c r="C171" s="360"/>
      <c r="D171" s="360"/>
      <c r="E171" s="360"/>
      <c r="F171" s="360"/>
      <c r="G171" s="360"/>
      <c r="H171" s="360"/>
      <c r="I171" s="360"/>
      <c r="J171" s="360"/>
      <c r="K171" s="360"/>
      <c r="L171" s="360"/>
      <c r="M171" s="360"/>
      <c r="N171" s="360"/>
      <c r="O171" s="360"/>
      <c r="P171" s="360"/>
      <c r="Q171" s="360"/>
    </row>
    <row r="172" spans="1:17" x14ac:dyDescent="0.2">
      <c r="A172" s="360"/>
      <c r="B172" s="360"/>
      <c r="C172" s="360"/>
      <c r="D172" s="360"/>
      <c r="E172" s="360"/>
      <c r="F172" s="360"/>
      <c r="G172" s="360"/>
      <c r="H172" s="360"/>
      <c r="I172" s="360"/>
      <c r="J172" s="360"/>
      <c r="K172" s="360"/>
      <c r="L172" s="360"/>
      <c r="M172" s="360"/>
      <c r="N172" s="360"/>
      <c r="O172" s="360"/>
      <c r="P172" s="360"/>
      <c r="Q172" s="360"/>
    </row>
    <row r="173" spans="1:17" x14ac:dyDescent="0.2">
      <c r="A173" s="360"/>
      <c r="B173" s="360"/>
      <c r="C173" s="360"/>
      <c r="D173" s="360"/>
      <c r="E173" s="360"/>
      <c r="F173" s="360"/>
      <c r="G173" s="360"/>
      <c r="H173" s="360"/>
      <c r="I173" s="360"/>
      <c r="J173" s="360"/>
      <c r="K173" s="360"/>
      <c r="L173" s="360"/>
      <c r="M173" s="360"/>
      <c r="N173" s="360"/>
      <c r="O173" s="360"/>
      <c r="P173" s="360"/>
      <c r="Q173" s="360"/>
    </row>
    <row r="174" spans="1:17" x14ac:dyDescent="0.2">
      <c r="A174" s="360"/>
      <c r="B174" s="360"/>
      <c r="C174" s="360"/>
      <c r="D174" s="360"/>
      <c r="E174" s="360"/>
      <c r="F174" s="360"/>
      <c r="G174" s="360"/>
      <c r="H174" s="360"/>
      <c r="I174" s="360"/>
      <c r="J174" s="360"/>
      <c r="K174" s="360"/>
      <c r="L174" s="360"/>
      <c r="M174" s="360"/>
      <c r="N174" s="360"/>
      <c r="O174" s="360"/>
      <c r="P174" s="360"/>
      <c r="Q174" s="360"/>
    </row>
    <row r="175" spans="1:17" x14ac:dyDescent="0.2">
      <c r="A175" s="360"/>
      <c r="B175" s="360"/>
      <c r="C175" s="360"/>
      <c r="D175" s="360"/>
      <c r="E175" s="360"/>
      <c r="F175" s="360"/>
      <c r="G175" s="360"/>
      <c r="H175" s="360"/>
      <c r="I175" s="360"/>
      <c r="J175" s="360"/>
      <c r="K175" s="360"/>
      <c r="L175" s="360"/>
      <c r="M175" s="360"/>
      <c r="N175" s="360"/>
      <c r="O175" s="360"/>
      <c r="P175" s="360"/>
      <c r="Q175" s="360"/>
    </row>
    <row r="176" spans="1:17" x14ac:dyDescent="0.2">
      <c r="A176" s="360"/>
      <c r="B176" s="360"/>
      <c r="C176" s="360"/>
      <c r="D176" s="360"/>
      <c r="E176" s="360"/>
      <c r="F176" s="360"/>
      <c r="G176" s="360"/>
      <c r="H176" s="360"/>
      <c r="I176" s="360"/>
      <c r="J176" s="360"/>
      <c r="K176" s="360"/>
      <c r="L176" s="360"/>
      <c r="M176" s="360"/>
      <c r="N176" s="360"/>
      <c r="O176" s="360"/>
      <c r="P176" s="360"/>
      <c r="Q176" s="360"/>
    </row>
    <row r="177" spans="1:17" x14ac:dyDescent="0.2">
      <c r="A177" s="360"/>
      <c r="B177" s="360"/>
      <c r="C177" s="360"/>
      <c r="D177" s="360"/>
      <c r="E177" s="360"/>
      <c r="F177" s="360"/>
      <c r="G177" s="360"/>
      <c r="H177" s="360"/>
      <c r="I177" s="360"/>
      <c r="J177" s="360"/>
      <c r="K177" s="360"/>
      <c r="L177" s="360"/>
      <c r="M177" s="360"/>
      <c r="N177" s="360"/>
      <c r="O177" s="360"/>
      <c r="P177" s="360"/>
      <c r="Q177" s="360"/>
    </row>
    <row r="178" spans="1:17" x14ac:dyDescent="0.2">
      <c r="A178" s="360"/>
      <c r="B178" s="360"/>
      <c r="C178" s="360"/>
      <c r="D178" s="360"/>
      <c r="E178" s="360"/>
      <c r="F178" s="360"/>
      <c r="G178" s="360"/>
      <c r="H178" s="360"/>
      <c r="I178" s="360"/>
      <c r="J178" s="360"/>
      <c r="K178" s="360"/>
      <c r="L178" s="360"/>
      <c r="M178" s="360"/>
      <c r="N178" s="360"/>
      <c r="O178" s="360"/>
      <c r="P178" s="360"/>
      <c r="Q178" s="360"/>
    </row>
    <row r="179" spans="1:17" x14ac:dyDescent="0.2">
      <c r="A179" s="360"/>
      <c r="B179" s="360"/>
      <c r="C179" s="360"/>
      <c r="D179" s="360"/>
      <c r="E179" s="360"/>
      <c r="F179" s="360"/>
      <c r="G179" s="360"/>
      <c r="H179" s="360"/>
      <c r="I179" s="360"/>
      <c r="J179" s="360"/>
      <c r="K179" s="360"/>
      <c r="L179" s="360"/>
      <c r="M179" s="360"/>
      <c r="N179" s="360"/>
      <c r="O179" s="360"/>
      <c r="P179" s="360"/>
      <c r="Q179" s="360"/>
    </row>
    <row r="180" spans="1:17" x14ac:dyDescent="0.2">
      <c r="A180" s="360"/>
      <c r="B180" s="360"/>
      <c r="C180" s="360"/>
      <c r="D180" s="360"/>
      <c r="E180" s="360"/>
      <c r="F180" s="360"/>
      <c r="G180" s="360"/>
      <c r="H180" s="360"/>
      <c r="I180" s="360"/>
      <c r="J180" s="360"/>
      <c r="K180" s="360"/>
      <c r="L180" s="360"/>
      <c r="M180" s="360"/>
      <c r="N180" s="360"/>
      <c r="O180" s="360"/>
      <c r="P180" s="360"/>
      <c r="Q180" s="360"/>
    </row>
    <row r="181" spans="1:17" x14ac:dyDescent="0.2">
      <c r="A181" s="360"/>
      <c r="B181" s="360"/>
      <c r="C181" s="360"/>
      <c r="D181" s="360"/>
      <c r="E181" s="360"/>
      <c r="F181" s="360"/>
      <c r="G181" s="360"/>
      <c r="H181" s="360"/>
      <c r="I181" s="360"/>
      <c r="J181" s="360"/>
      <c r="K181" s="360"/>
      <c r="L181" s="360"/>
      <c r="M181" s="360"/>
      <c r="N181" s="360"/>
      <c r="O181" s="360"/>
      <c r="P181" s="360"/>
      <c r="Q181" s="360"/>
    </row>
    <row r="182" spans="1:17" x14ac:dyDescent="0.2">
      <c r="A182" s="360"/>
      <c r="B182" s="360"/>
      <c r="C182" s="360"/>
      <c r="D182" s="360"/>
      <c r="E182" s="360"/>
      <c r="F182" s="360"/>
      <c r="G182" s="360"/>
      <c r="H182" s="360"/>
      <c r="I182" s="360"/>
      <c r="J182" s="360"/>
      <c r="K182" s="360"/>
      <c r="L182" s="360"/>
      <c r="M182" s="360"/>
      <c r="N182" s="360"/>
      <c r="O182" s="360"/>
      <c r="P182" s="360"/>
      <c r="Q182" s="360"/>
    </row>
    <row r="183" spans="1:17" x14ac:dyDescent="0.2">
      <c r="A183" s="360"/>
      <c r="B183" s="360"/>
      <c r="C183" s="360"/>
      <c r="D183" s="360"/>
      <c r="E183" s="360"/>
      <c r="F183" s="360"/>
      <c r="G183" s="360"/>
      <c r="H183" s="360"/>
      <c r="I183" s="360"/>
      <c r="J183" s="360"/>
      <c r="K183" s="360"/>
      <c r="L183" s="360"/>
      <c r="M183" s="360"/>
      <c r="N183" s="360"/>
      <c r="O183" s="360"/>
      <c r="P183" s="360"/>
      <c r="Q183" s="360"/>
    </row>
    <row r="184" spans="1:17" x14ac:dyDescent="0.2">
      <c r="A184" s="360"/>
      <c r="B184" s="360"/>
      <c r="C184" s="360"/>
      <c r="D184" s="360"/>
      <c r="E184" s="360"/>
      <c r="F184" s="360"/>
      <c r="G184" s="360"/>
      <c r="H184" s="360"/>
      <c r="I184" s="360"/>
      <c r="J184" s="360"/>
      <c r="K184" s="360"/>
      <c r="L184" s="360"/>
      <c r="M184" s="360"/>
      <c r="N184" s="360"/>
      <c r="O184" s="360"/>
      <c r="P184" s="360"/>
      <c r="Q184" s="360"/>
    </row>
    <row r="185" spans="1:17" x14ac:dyDescent="0.2">
      <c r="A185" s="360"/>
      <c r="B185" s="360"/>
      <c r="C185" s="360"/>
      <c r="D185" s="360"/>
      <c r="E185" s="360"/>
      <c r="F185" s="360"/>
      <c r="G185" s="360"/>
      <c r="H185" s="360"/>
      <c r="I185" s="360"/>
      <c r="J185" s="360"/>
      <c r="K185" s="360"/>
      <c r="L185" s="360"/>
      <c r="M185" s="360"/>
      <c r="N185" s="360"/>
      <c r="O185" s="360"/>
      <c r="P185" s="360"/>
      <c r="Q185" s="360"/>
    </row>
    <row r="186" spans="1:17" x14ac:dyDescent="0.2">
      <c r="A186" s="360"/>
      <c r="B186" s="360"/>
      <c r="C186" s="360"/>
      <c r="D186" s="360"/>
      <c r="E186" s="360"/>
      <c r="F186" s="360"/>
      <c r="G186" s="360"/>
      <c r="H186" s="360"/>
      <c r="I186" s="360"/>
      <c r="J186" s="360"/>
      <c r="K186" s="360"/>
      <c r="L186" s="360"/>
      <c r="M186" s="360"/>
      <c r="N186" s="360"/>
      <c r="O186" s="360"/>
      <c r="P186" s="360"/>
      <c r="Q186" s="360"/>
    </row>
    <row r="187" spans="1:17" x14ac:dyDescent="0.2">
      <c r="A187" s="360"/>
      <c r="B187" s="360"/>
      <c r="C187" s="360"/>
      <c r="D187" s="360"/>
      <c r="E187" s="360"/>
      <c r="F187" s="360"/>
      <c r="G187" s="360"/>
      <c r="H187" s="360"/>
      <c r="I187" s="360"/>
      <c r="J187" s="360"/>
      <c r="K187" s="360"/>
      <c r="L187" s="360"/>
      <c r="M187" s="360"/>
      <c r="N187" s="360"/>
      <c r="O187" s="360"/>
      <c r="P187" s="360"/>
      <c r="Q187" s="360"/>
    </row>
    <row r="188" spans="1:17" x14ac:dyDescent="0.2">
      <c r="A188" s="360"/>
      <c r="B188" s="360"/>
      <c r="C188" s="360"/>
      <c r="D188" s="360"/>
      <c r="E188" s="360"/>
      <c r="F188" s="360"/>
      <c r="G188" s="360"/>
      <c r="H188" s="360"/>
      <c r="I188" s="360"/>
      <c r="J188" s="360"/>
      <c r="K188" s="360"/>
      <c r="L188" s="360"/>
      <c r="M188" s="360"/>
      <c r="N188" s="360"/>
      <c r="O188" s="360"/>
      <c r="P188" s="360"/>
      <c r="Q188" s="360"/>
    </row>
    <row r="189" spans="1:17" x14ac:dyDescent="0.2">
      <c r="A189" s="360"/>
      <c r="B189" s="360"/>
      <c r="C189" s="360"/>
      <c r="D189" s="360"/>
      <c r="E189" s="360"/>
      <c r="F189" s="360"/>
      <c r="G189" s="360"/>
      <c r="H189" s="360"/>
      <c r="I189" s="360"/>
      <c r="J189" s="360"/>
      <c r="K189" s="360"/>
      <c r="L189" s="360"/>
      <c r="M189" s="360"/>
      <c r="N189" s="360"/>
      <c r="O189" s="360"/>
      <c r="P189" s="360"/>
      <c r="Q189" s="360"/>
    </row>
    <row r="190" spans="1:17" x14ac:dyDescent="0.2">
      <c r="A190" s="360"/>
      <c r="B190" s="360"/>
      <c r="C190" s="360"/>
      <c r="D190" s="360"/>
      <c r="E190" s="360"/>
      <c r="F190" s="360"/>
      <c r="G190" s="360"/>
      <c r="H190" s="360"/>
      <c r="I190" s="360"/>
      <c r="J190" s="360"/>
      <c r="K190" s="360"/>
      <c r="L190" s="360"/>
      <c r="M190" s="360"/>
      <c r="N190" s="360"/>
      <c r="O190" s="360"/>
      <c r="P190" s="360"/>
      <c r="Q190" s="360"/>
    </row>
    <row r="191" spans="1:17" x14ac:dyDescent="0.2">
      <c r="A191" s="360"/>
      <c r="B191" s="360"/>
      <c r="C191" s="360"/>
      <c r="D191" s="360"/>
      <c r="E191" s="360"/>
      <c r="F191" s="360"/>
      <c r="G191" s="360"/>
      <c r="H191" s="360"/>
      <c r="I191" s="360"/>
      <c r="J191" s="360"/>
      <c r="K191" s="360"/>
      <c r="L191" s="360"/>
      <c r="M191" s="360"/>
      <c r="N191" s="360"/>
      <c r="O191" s="360"/>
      <c r="P191" s="360"/>
      <c r="Q191" s="360"/>
    </row>
    <row r="192" spans="1:17" x14ac:dyDescent="0.2">
      <c r="A192" s="360"/>
      <c r="B192" s="360"/>
      <c r="C192" s="360"/>
      <c r="D192" s="360"/>
      <c r="E192" s="360"/>
      <c r="F192" s="360"/>
      <c r="G192" s="360"/>
      <c r="H192" s="360"/>
      <c r="I192" s="360"/>
      <c r="J192" s="360"/>
      <c r="K192" s="360"/>
      <c r="L192" s="360"/>
      <c r="M192" s="360"/>
      <c r="N192" s="360"/>
      <c r="O192" s="360"/>
      <c r="P192" s="360"/>
      <c r="Q192" s="360"/>
    </row>
    <row r="193" spans="1:17" x14ac:dyDescent="0.2">
      <c r="A193" s="360"/>
      <c r="B193" s="360"/>
      <c r="C193" s="360"/>
      <c r="D193" s="360"/>
      <c r="E193" s="360"/>
      <c r="F193" s="360"/>
      <c r="G193" s="360"/>
      <c r="H193" s="360"/>
      <c r="I193" s="360"/>
      <c r="J193" s="360"/>
      <c r="K193" s="360"/>
      <c r="L193" s="360"/>
      <c r="M193" s="360"/>
      <c r="N193" s="360"/>
      <c r="O193" s="360"/>
      <c r="P193" s="360"/>
      <c r="Q193" s="360"/>
    </row>
    <row r="194" spans="1:17" x14ac:dyDescent="0.2">
      <c r="A194" s="360"/>
      <c r="B194" s="360"/>
      <c r="C194" s="360"/>
      <c r="D194" s="360"/>
      <c r="E194" s="360"/>
      <c r="F194" s="360"/>
      <c r="G194" s="360"/>
      <c r="H194" s="360"/>
      <c r="I194" s="360"/>
      <c r="J194" s="360"/>
      <c r="K194" s="360"/>
      <c r="L194" s="360"/>
      <c r="M194" s="360"/>
      <c r="N194" s="360"/>
      <c r="O194" s="360"/>
      <c r="P194" s="360"/>
      <c r="Q194" s="360"/>
    </row>
    <row r="195" spans="1:17" x14ac:dyDescent="0.2">
      <c r="A195" s="360"/>
      <c r="B195" s="360"/>
      <c r="C195" s="360"/>
      <c r="D195" s="360"/>
      <c r="E195" s="360"/>
      <c r="F195" s="360"/>
      <c r="G195" s="360"/>
      <c r="H195" s="360"/>
      <c r="I195" s="360"/>
      <c r="J195" s="360"/>
      <c r="K195" s="360"/>
      <c r="L195" s="360"/>
      <c r="M195" s="360"/>
      <c r="N195" s="360"/>
      <c r="O195" s="360"/>
      <c r="P195" s="360"/>
      <c r="Q195" s="360"/>
    </row>
    <row r="196" spans="1:17" x14ac:dyDescent="0.2">
      <c r="A196" s="360"/>
      <c r="B196" s="360"/>
      <c r="C196" s="360"/>
      <c r="D196" s="360"/>
      <c r="E196" s="360"/>
      <c r="F196" s="360"/>
      <c r="G196" s="360"/>
      <c r="H196" s="360"/>
      <c r="I196" s="360"/>
      <c r="J196" s="360"/>
      <c r="K196" s="360"/>
      <c r="L196" s="360"/>
      <c r="M196" s="360"/>
      <c r="N196" s="360"/>
      <c r="O196" s="360"/>
      <c r="P196" s="360"/>
      <c r="Q196" s="360"/>
    </row>
    <row r="197" spans="1:17" x14ac:dyDescent="0.2">
      <c r="A197" s="360"/>
      <c r="B197" s="360"/>
      <c r="C197" s="360"/>
      <c r="D197" s="360"/>
      <c r="E197" s="360"/>
      <c r="F197" s="360"/>
      <c r="G197" s="360"/>
      <c r="H197" s="360"/>
      <c r="I197" s="360"/>
      <c r="J197" s="360"/>
      <c r="K197" s="360"/>
      <c r="L197" s="360"/>
      <c r="M197" s="360"/>
      <c r="N197" s="360"/>
      <c r="O197" s="360"/>
      <c r="P197" s="360"/>
      <c r="Q197" s="360"/>
    </row>
    <row r="198" spans="1:17" x14ac:dyDescent="0.2">
      <c r="A198" s="360"/>
      <c r="B198" s="360"/>
      <c r="C198" s="360"/>
      <c r="D198" s="360"/>
      <c r="E198" s="360"/>
      <c r="F198" s="360"/>
      <c r="G198" s="360"/>
      <c r="H198" s="360"/>
      <c r="I198" s="360"/>
      <c r="J198" s="360"/>
      <c r="K198" s="360"/>
      <c r="L198" s="360"/>
      <c r="M198" s="360"/>
      <c r="N198" s="360"/>
      <c r="O198" s="360"/>
      <c r="P198" s="360"/>
      <c r="Q198" s="360"/>
    </row>
    <row r="199" spans="1:17" x14ac:dyDescent="0.2">
      <c r="A199" s="360"/>
      <c r="B199" s="360"/>
      <c r="C199" s="360"/>
      <c r="D199" s="360"/>
      <c r="E199" s="360"/>
      <c r="F199" s="360"/>
      <c r="G199" s="360"/>
      <c r="H199" s="360"/>
      <c r="I199" s="360"/>
      <c r="J199" s="360"/>
      <c r="K199" s="360"/>
      <c r="L199" s="360"/>
      <c r="M199" s="360"/>
      <c r="N199" s="360"/>
      <c r="O199" s="360"/>
      <c r="P199" s="360"/>
      <c r="Q199" s="360"/>
    </row>
    <row r="200" spans="1:17" x14ac:dyDescent="0.2">
      <c r="A200" s="360"/>
      <c r="B200" s="360"/>
      <c r="C200" s="360"/>
      <c r="D200" s="360"/>
      <c r="E200" s="360"/>
      <c r="F200" s="360"/>
      <c r="G200" s="360"/>
      <c r="H200" s="360"/>
      <c r="I200" s="360"/>
      <c r="J200" s="360"/>
      <c r="K200" s="360"/>
      <c r="L200" s="360"/>
      <c r="M200" s="360"/>
      <c r="N200" s="360"/>
      <c r="O200" s="360"/>
      <c r="P200" s="360"/>
      <c r="Q200" s="360"/>
    </row>
    <row r="201" spans="1:17" x14ac:dyDescent="0.2">
      <c r="A201" s="360"/>
      <c r="B201" s="360"/>
      <c r="C201" s="360"/>
      <c r="D201" s="360"/>
      <c r="E201" s="360"/>
      <c r="F201" s="360"/>
      <c r="G201" s="360"/>
      <c r="H201" s="360"/>
      <c r="I201" s="360"/>
      <c r="J201" s="360"/>
      <c r="K201" s="360"/>
      <c r="L201" s="360"/>
      <c r="M201" s="360"/>
      <c r="N201" s="360"/>
      <c r="O201" s="360"/>
      <c r="P201" s="360"/>
      <c r="Q201" s="360"/>
    </row>
    <row r="202" spans="1:17" x14ac:dyDescent="0.2">
      <c r="A202" s="360"/>
      <c r="B202" s="360"/>
      <c r="C202" s="360"/>
      <c r="D202" s="360"/>
      <c r="E202" s="360"/>
      <c r="F202" s="360"/>
      <c r="G202" s="360"/>
      <c r="H202" s="360"/>
      <c r="I202" s="360"/>
      <c r="J202" s="360"/>
      <c r="K202" s="360"/>
      <c r="L202" s="360"/>
      <c r="M202" s="360"/>
      <c r="N202" s="360"/>
      <c r="O202" s="360"/>
      <c r="P202" s="360"/>
      <c r="Q202" s="360"/>
    </row>
    <row r="203" spans="1:17" x14ac:dyDescent="0.2">
      <c r="A203" s="360"/>
      <c r="B203" s="360"/>
      <c r="C203" s="360"/>
      <c r="D203" s="360"/>
      <c r="E203" s="360"/>
      <c r="F203" s="360"/>
      <c r="G203" s="360"/>
      <c r="H203" s="360"/>
      <c r="I203" s="360"/>
      <c r="J203" s="360"/>
      <c r="K203" s="360"/>
      <c r="L203" s="360"/>
      <c r="M203" s="360"/>
      <c r="N203" s="360"/>
      <c r="O203" s="360"/>
      <c r="P203" s="360"/>
      <c r="Q203" s="360"/>
    </row>
    <row r="204" spans="1:17" x14ac:dyDescent="0.2">
      <c r="A204" s="360"/>
      <c r="B204" s="360"/>
      <c r="C204" s="360"/>
      <c r="D204" s="360"/>
      <c r="E204" s="360"/>
      <c r="F204" s="360"/>
      <c r="G204" s="360"/>
      <c r="H204" s="360"/>
      <c r="I204" s="360"/>
      <c r="J204" s="360"/>
      <c r="K204" s="360"/>
      <c r="L204" s="360"/>
      <c r="M204" s="360"/>
      <c r="N204" s="360"/>
      <c r="O204" s="360"/>
      <c r="P204" s="360"/>
      <c r="Q204" s="360"/>
    </row>
    <row r="205" spans="1:17" x14ac:dyDescent="0.2">
      <c r="A205" s="360"/>
      <c r="B205" s="360"/>
      <c r="C205" s="360"/>
      <c r="D205" s="360"/>
      <c r="E205" s="360"/>
      <c r="F205" s="360"/>
      <c r="G205" s="360"/>
      <c r="H205" s="360"/>
      <c r="I205" s="360"/>
      <c r="J205" s="360"/>
      <c r="K205" s="360"/>
      <c r="L205" s="360"/>
      <c r="M205" s="360"/>
      <c r="N205" s="360"/>
      <c r="O205" s="360"/>
      <c r="P205" s="360"/>
      <c r="Q205" s="360"/>
    </row>
    <row r="206" spans="1:17" x14ac:dyDescent="0.2">
      <c r="A206" s="360"/>
      <c r="B206" s="360"/>
      <c r="C206" s="360"/>
      <c r="D206" s="360"/>
      <c r="E206" s="360"/>
      <c r="F206" s="360"/>
      <c r="G206" s="360"/>
      <c r="H206" s="360"/>
      <c r="I206" s="360"/>
      <c r="J206" s="360"/>
      <c r="K206" s="360"/>
      <c r="L206" s="360"/>
      <c r="M206" s="360"/>
      <c r="N206" s="360"/>
      <c r="O206" s="360"/>
      <c r="P206" s="360"/>
      <c r="Q206" s="360"/>
    </row>
    <row r="207" spans="1:17" x14ac:dyDescent="0.2">
      <c r="A207" s="360"/>
      <c r="B207" s="360"/>
      <c r="C207" s="360"/>
      <c r="D207" s="360"/>
      <c r="E207" s="360"/>
      <c r="F207" s="360"/>
      <c r="G207" s="360"/>
      <c r="H207" s="360"/>
      <c r="I207" s="360"/>
      <c r="J207" s="360"/>
      <c r="K207" s="360"/>
      <c r="L207" s="360"/>
      <c r="M207" s="360"/>
      <c r="N207" s="360"/>
      <c r="O207" s="360"/>
      <c r="P207" s="360"/>
      <c r="Q207" s="360"/>
    </row>
    <row r="208" spans="1:17" x14ac:dyDescent="0.2">
      <c r="A208" s="360"/>
      <c r="B208" s="360"/>
      <c r="C208" s="360"/>
      <c r="D208" s="360"/>
      <c r="E208" s="360"/>
      <c r="F208" s="360"/>
      <c r="G208" s="360"/>
      <c r="H208" s="360"/>
      <c r="I208" s="360"/>
      <c r="J208" s="360"/>
      <c r="K208" s="360"/>
      <c r="L208" s="360"/>
      <c r="M208" s="360"/>
      <c r="N208" s="360"/>
      <c r="O208" s="360"/>
      <c r="P208" s="360"/>
      <c r="Q208" s="360"/>
    </row>
    <row r="209" spans="1:17" x14ac:dyDescent="0.2">
      <c r="A209" s="360"/>
      <c r="B209" s="360"/>
      <c r="C209" s="360"/>
      <c r="D209" s="360"/>
      <c r="E209" s="360"/>
      <c r="F209" s="360"/>
      <c r="G209" s="360"/>
      <c r="H209" s="360"/>
      <c r="I209" s="360"/>
      <c r="J209" s="360"/>
      <c r="K209" s="360"/>
      <c r="L209" s="360"/>
      <c r="M209" s="360"/>
      <c r="N209" s="360"/>
      <c r="O209" s="360"/>
      <c r="P209" s="360"/>
      <c r="Q209" s="360"/>
    </row>
    <row r="210" spans="1:17" x14ac:dyDescent="0.2">
      <c r="A210" s="360"/>
      <c r="B210" s="360"/>
      <c r="C210" s="360"/>
      <c r="D210" s="360"/>
      <c r="E210" s="360"/>
      <c r="F210" s="360"/>
      <c r="G210" s="360"/>
      <c r="H210" s="360"/>
      <c r="I210" s="360"/>
      <c r="J210" s="360"/>
      <c r="K210" s="360"/>
      <c r="L210" s="360"/>
      <c r="M210" s="360"/>
      <c r="N210" s="360"/>
      <c r="O210" s="360"/>
      <c r="P210" s="360"/>
      <c r="Q210" s="360"/>
    </row>
    <row r="211" spans="1:17" x14ac:dyDescent="0.2">
      <c r="A211" s="360"/>
      <c r="B211" s="360"/>
      <c r="C211" s="360"/>
      <c r="D211" s="360"/>
      <c r="E211" s="360"/>
      <c r="F211" s="360"/>
      <c r="G211" s="360"/>
      <c r="H211" s="360"/>
      <c r="I211" s="360"/>
      <c r="J211" s="360"/>
      <c r="K211" s="360"/>
      <c r="L211" s="360"/>
      <c r="M211" s="360"/>
      <c r="N211" s="360"/>
      <c r="O211" s="360"/>
      <c r="P211" s="360"/>
      <c r="Q211" s="360"/>
    </row>
    <row r="212" spans="1:17" x14ac:dyDescent="0.2">
      <c r="A212" s="360"/>
      <c r="B212" s="360"/>
      <c r="C212" s="360"/>
      <c r="D212" s="360"/>
      <c r="E212" s="360"/>
      <c r="F212" s="360"/>
      <c r="G212" s="360"/>
      <c r="H212" s="360"/>
      <c r="I212" s="360"/>
      <c r="J212" s="360"/>
      <c r="K212" s="360"/>
      <c r="L212" s="360"/>
      <c r="M212" s="360"/>
      <c r="N212" s="360"/>
      <c r="O212" s="360"/>
      <c r="P212" s="360"/>
      <c r="Q212" s="360"/>
    </row>
    <row r="213" spans="1:17" x14ac:dyDescent="0.2">
      <c r="A213" s="360"/>
      <c r="B213" s="360"/>
      <c r="C213" s="360"/>
      <c r="D213" s="360"/>
      <c r="E213" s="360"/>
      <c r="F213" s="360"/>
      <c r="G213" s="360"/>
      <c r="H213" s="360"/>
      <c r="I213" s="360"/>
      <c r="J213" s="360"/>
      <c r="K213" s="360"/>
      <c r="L213" s="360"/>
      <c r="M213" s="360"/>
      <c r="N213" s="360"/>
      <c r="O213" s="360"/>
      <c r="P213" s="360"/>
      <c r="Q213" s="360"/>
    </row>
    <row r="214" spans="1:17" x14ac:dyDescent="0.2">
      <c r="A214" s="360"/>
      <c r="B214" s="360"/>
      <c r="C214" s="360"/>
      <c r="D214" s="360"/>
      <c r="E214" s="360"/>
      <c r="F214" s="360"/>
      <c r="G214" s="360"/>
      <c r="H214" s="360"/>
      <c r="I214" s="360"/>
      <c r="J214" s="360"/>
      <c r="K214" s="360"/>
      <c r="L214" s="360"/>
      <c r="M214" s="360"/>
      <c r="N214" s="360"/>
      <c r="O214" s="360"/>
      <c r="P214" s="360"/>
      <c r="Q214" s="360"/>
    </row>
    <row r="215" spans="1:17" x14ac:dyDescent="0.2">
      <c r="A215" s="360"/>
      <c r="B215" s="360"/>
      <c r="C215" s="360"/>
      <c r="D215" s="360"/>
      <c r="E215" s="360"/>
      <c r="F215" s="360"/>
      <c r="G215" s="360"/>
      <c r="H215" s="360"/>
      <c r="I215" s="360"/>
      <c r="J215" s="360"/>
      <c r="K215" s="360"/>
      <c r="L215" s="360"/>
      <c r="M215" s="360"/>
      <c r="N215" s="360"/>
      <c r="O215" s="360"/>
      <c r="P215" s="360"/>
      <c r="Q215" s="360"/>
    </row>
    <row r="216" spans="1:17" x14ac:dyDescent="0.2">
      <c r="A216" s="360"/>
      <c r="B216" s="360"/>
      <c r="C216" s="360"/>
      <c r="D216" s="360"/>
      <c r="E216" s="360"/>
      <c r="F216" s="360"/>
      <c r="G216" s="360"/>
      <c r="H216" s="360"/>
      <c r="I216" s="360"/>
      <c r="J216" s="360"/>
      <c r="K216" s="360"/>
      <c r="L216" s="360"/>
      <c r="M216" s="360"/>
      <c r="N216" s="360"/>
      <c r="O216" s="360"/>
      <c r="P216" s="360"/>
      <c r="Q216" s="360"/>
    </row>
    <row r="217" spans="1:17" x14ac:dyDescent="0.2">
      <c r="A217" s="360"/>
      <c r="B217" s="360"/>
      <c r="C217" s="360"/>
      <c r="D217" s="360"/>
      <c r="E217" s="360"/>
      <c r="F217" s="360"/>
      <c r="G217" s="360"/>
      <c r="H217" s="360"/>
      <c r="I217" s="360"/>
      <c r="J217" s="360"/>
      <c r="K217" s="360"/>
      <c r="L217" s="360"/>
      <c r="M217" s="360"/>
      <c r="N217" s="360"/>
      <c r="O217" s="360"/>
      <c r="P217" s="360"/>
      <c r="Q217" s="360"/>
    </row>
    <row r="218" spans="1:17" x14ac:dyDescent="0.2">
      <c r="A218" s="360"/>
      <c r="B218" s="360"/>
      <c r="C218" s="360"/>
      <c r="D218" s="360"/>
      <c r="E218" s="360"/>
      <c r="F218" s="360"/>
      <c r="G218" s="360"/>
      <c r="H218" s="360"/>
      <c r="I218" s="360"/>
      <c r="J218" s="360"/>
      <c r="K218" s="360"/>
      <c r="L218" s="360"/>
      <c r="M218" s="360"/>
      <c r="N218" s="360"/>
      <c r="O218" s="360"/>
      <c r="P218" s="360"/>
      <c r="Q218" s="360"/>
    </row>
    <row r="219" spans="1:17" x14ac:dyDescent="0.2">
      <c r="A219" s="360"/>
      <c r="B219" s="360"/>
      <c r="C219" s="360"/>
      <c r="D219" s="360"/>
      <c r="E219" s="360"/>
      <c r="F219" s="360"/>
      <c r="G219" s="360"/>
      <c r="H219" s="360"/>
      <c r="I219" s="360"/>
      <c r="J219" s="360"/>
      <c r="K219" s="360"/>
      <c r="L219" s="360"/>
      <c r="M219" s="360"/>
      <c r="N219" s="360"/>
      <c r="O219" s="360"/>
      <c r="P219" s="360"/>
      <c r="Q219" s="360"/>
    </row>
    <row r="220" spans="1:17" x14ac:dyDescent="0.2">
      <c r="A220" s="360"/>
      <c r="B220" s="360"/>
      <c r="C220" s="360"/>
      <c r="D220" s="360"/>
      <c r="E220" s="360"/>
      <c r="F220" s="360"/>
      <c r="G220" s="360"/>
      <c r="H220" s="360"/>
      <c r="I220" s="360"/>
      <c r="J220" s="360"/>
      <c r="K220" s="360"/>
      <c r="L220" s="360"/>
      <c r="M220" s="360"/>
      <c r="N220" s="360"/>
      <c r="O220" s="360"/>
      <c r="P220" s="360"/>
      <c r="Q220" s="360"/>
    </row>
    <row r="221" spans="1:17" x14ac:dyDescent="0.2">
      <c r="A221" s="360"/>
      <c r="B221" s="360"/>
      <c r="C221" s="360"/>
      <c r="D221" s="360"/>
      <c r="E221" s="360"/>
      <c r="F221" s="360"/>
      <c r="G221" s="360"/>
      <c r="H221" s="360"/>
      <c r="I221" s="360"/>
      <c r="J221" s="360"/>
      <c r="K221" s="360"/>
      <c r="L221" s="360"/>
      <c r="M221" s="360"/>
      <c r="N221" s="360"/>
      <c r="O221" s="360"/>
      <c r="P221" s="360"/>
      <c r="Q221" s="360"/>
    </row>
    <row r="222" spans="1:17" x14ac:dyDescent="0.2">
      <c r="A222" s="360"/>
      <c r="B222" s="360"/>
      <c r="C222" s="360"/>
      <c r="D222" s="360"/>
      <c r="E222" s="360"/>
      <c r="F222" s="360"/>
      <c r="G222" s="360"/>
      <c r="H222" s="360"/>
      <c r="I222" s="360"/>
      <c r="J222" s="360"/>
      <c r="K222" s="360"/>
      <c r="L222" s="360"/>
      <c r="M222" s="360"/>
      <c r="N222" s="360"/>
      <c r="O222" s="360"/>
      <c r="P222" s="360"/>
      <c r="Q222" s="360"/>
    </row>
    <row r="223" spans="1:17" x14ac:dyDescent="0.2">
      <c r="A223" s="360"/>
      <c r="B223" s="360"/>
      <c r="C223" s="360"/>
      <c r="D223" s="360"/>
      <c r="E223" s="360"/>
      <c r="F223" s="360"/>
      <c r="G223" s="360"/>
      <c r="H223" s="360"/>
      <c r="I223" s="360"/>
      <c r="J223" s="360"/>
      <c r="K223" s="360"/>
      <c r="L223" s="360"/>
      <c r="M223" s="360"/>
      <c r="N223" s="360"/>
      <c r="O223" s="360"/>
      <c r="P223" s="360"/>
      <c r="Q223" s="360"/>
    </row>
    <row r="224" spans="1:17" x14ac:dyDescent="0.2">
      <c r="A224" s="360"/>
      <c r="B224" s="360"/>
      <c r="C224" s="360"/>
      <c r="D224" s="360"/>
      <c r="E224" s="360"/>
      <c r="F224" s="360"/>
      <c r="G224" s="360"/>
      <c r="H224" s="360"/>
      <c r="I224" s="360"/>
      <c r="J224" s="360"/>
      <c r="K224" s="360"/>
      <c r="L224" s="360"/>
      <c r="M224" s="360"/>
      <c r="N224" s="360"/>
      <c r="O224" s="360"/>
      <c r="P224" s="360"/>
      <c r="Q224" s="360"/>
    </row>
    <row r="225" spans="1:17" x14ac:dyDescent="0.2">
      <c r="A225" s="360"/>
      <c r="B225" s="360"/>
      <c r="C225" s="360"/>
      <c r="D225" s="360"/>
      <c r="E225" s="360"/>
      <c r="F225" s="360"/>
      <c r="G225" s="360"/>
      <c r="H225" s="360"/>
      <c r="I225" s="360"/>
      <c r="J225" s="360"/>
      <c r="K225" s="360"/>
      <c r="L225" s="360"/>
      <c r="M225" s="360"/>
      <c r="N225" s="360"/>
      <c r="O225" s="360"/>
      <c r="P225" s="360"/>
      <c r="Q225" s="360"/>
    </row>
    <row r="226" spans="1:17" x14ac:dyDescent="0.2">
      <c r="A226" s="360"/>
      <c r="B226" s="360"/>
      <c r="C226" s="360"/>
      <c r="D226" s="360"/>
      <c r="E226" s="360"/>
      <c r="F226" s="360"/>
      <c r="G226" s="360"/>
      <c r="H226" s="360"/>
      <c r="I226" s="360"/>
      <c r="J226" s="360"/>
      <c r="K226" s="360"/>
      <c r="L226" s="360"/>
      <c r="M226" s="360"/>
      <c r="N226" s="360"/>
      <c r="O226" s="360"/>
      <c r="P226" s="360"/>
      <c r="Q226" s="360"/>
    </row>
    <row r="227" spans="1:17" x14ac:dyDescent="0.2">
      <c r="A227" s="360"/>
      <c r="B227" s="360"/>
      <c r="C227" s="360"/>
      <c r="D227" s="360"/>
      <c r="E227" s="360"/>
      <c r="F227" s="360"/>
      <c r="G227" s="360"/>
      <c r="H227" s="360"/>
      <c r="I227" s="360"/>
      <c r="J227" s="360"/>
      <c r="K227" s="360"/>
      <c r="L227" s="360"/>
      <c r="M227" s="360"/>
      <c r="N227" s="360"/>
      <c r="O227" s="360"/>
      <c r="P227" s="360"/>
      <c r="Q227" s="360"/>
    </row>
    <row r="228" spans="1:17" x14ac:dyDescent="0.2">
      <c r="A228" s="360"/>
      <c r="B228" s="360"/>
      <c r="C228" s="360"/>
      <c r="D228" s="360"/>
      <c r="E228" s="360"/>
      <c r="F228" s="360"/>
      <c r="G228" s="360"/>
      <c r="H228" s="360"/>
      <c r="I228" s="360"/>
      <c r="J228" s="360"/>
      <c r="K228" s="360"/>
      <c r="L228" s="360"/>
      <c r="M228" s="360"/>
      <c r="N228" s="360"/>
      <c r="O228" s="360"/>
      <c r="P228" s="360"/>
      <c r="Q228" s="360"/>
    </row>
    <row r="229" spans="1:17" x14ac:dyDescent="0.2">
      <c r="A229" s="360"/>
      <c r="B229" s="360"/>
      <c r="C229" s="360"/>
      <c r="D229" s="360"/>
      <c r="E229" s="360"/>
      <c r="F229" s="360"/>
      <c r="G229" s="360"/>
      <c r="H229" s="360"/>
      <c r="I229" s="360"/>
      <c r="J229" s="360"/>
      <c r="K229" s="360"/>
      <c r="L229" s="360"/>
      <c r="M229" s="360"/>
      <c r="N229" s="360"/>
      <c r="O229" s="360"/>
      <c r="P229" s="360"/>
      <c r="Q229" s="360"/>
    </row>
    <row r="230" spans="1:17" x14ac:dyDescent="0.2">
      <c r="A230" s="360"/>
      <c r="B230" s="360"/>
      <c r="C230" s="360"/>
      <c r="D230" s="360"/>
      <c r="E230" s="360"/>
      <c r="F230" s="360"/>
      <c r="G230" s="360"/>
      <c r="H230" s="360"/>
      <c r="I230" s="360"/>
      <c r="J230" s="360"/>
      <c r="K230" s="360"/>
      <c r="L230" s="360"/>
      <c r="M230" s="360"/>
      <c r="N230" s="360"/>
      <c r="O230" s="360"/>
      <c r="P230" s="360"/>
      <c r="Q230" s="360"/>
    </row>
    <row r="231" spans="1:17" x14ac:dyDescent="0.2">
      <c r="A231" s="360"/>
      <c r="B231" s="360"/>
      <c r="C231" s="360"/>
      <c r="D231" s="360"/>
      <c r="E231" s="360"/>
      <c r="F231" s="360"/>
      <c r="G231" s="360"/>
      <c r="H231" s="360"/>
      <c r="I231" s="360"/>
      <c r="J231" s="360"/>
      <c r="K231" s="360"/>
      <c r="L231" s="360"/>
      <c r="M231" s="360"/>
      <c r="N231" s="360"/>
      <c r="O231" s="360"/>
      <c r="P231" s="360"/>
      <c r="Q231" s="360"/>
    </row>
    <row r="232" spans="1:17" x14ac:dyDescent="0.2">
      <c r="A232" s="360"/>
      <c r="B232" s="360"/>
      <c r="C232" s="360"/>
      <c r="D232" s="360"/>
      <c r="E232" s="360"/>
      <c r="F232" s="360"/>
      <c r="G232" s="360"/>
      <c r="H232" s="360"/>
      <c r="I232" s="360"/>
      <c r="J232" s="360"/>
      <c r="K232" s="360"/>
      <c r="L232" s="360"/>
      <c r="M232" s="360"/>
      <c r="N232" s="360"/>
      <c r="O232" s="360"/>
      <c r="P232" s="360"/>
      <c r="Q232" s="360"/>
    </row>
    <row r="233" spans="1:17" x14ac:dyDescent="0.2">
      <c r="A233" s="360"/>
      <c r="B233" s="360"/>
      <c r="C233" s="360"/>
      <c r="D233" s="360"/>
      <c r="E233" s="360"/>
      <c r="F233" s="360"/>
      <c r="G233" s="360"/>
      <c r="H233" s="360"/>
      <c r="I233" s="360"/>
      <c r="J233" s="360"/>
      <c r="K233" s="360"/>
      <c r="L233" s="360"/>
      <c r="M233" s="360"/>
      <c r="N233" s="360"/>
      <c r="O233" s="360"/>
      <c r="P233" s="360"/>
      <c r="Q233" s="360"/>
    </row>
    <row r="234" spans="1:17" x14ac:dyDescent="0.2">
      <c r="A234" s="360"/>
      <c r="B234" s="360"/>
      <c r="C234" s="360"/>
      <c r="D234" s="360"/>
      <c r="E234" s="360"/>
      <c r="F234" s="360"/>
      <c r="G234" s="360"/>
      <c r="H234" s="360"/>
      <c r="I234" s="360"/>
      <c r="J234" s="360"/>
      <c r="K234" s="360"/>
      <c r="L234" s="360"/>
      <c r="M234" s="360"/>
      <c r="N234" s="360"/>
      <c r="O234" s="360"/>
      <c r="P234" s="360"/>
      <c r="Q234" s="360"/>
    </row>
    <row r="235" spans="1:17" x14ac:dyDescent="0.2">
      <c r="A235" s="360"/>
      <c r="B235" s="360"/>
      <c r="C235" s="360"/>
      <c r="D235" s="360"/>
      <c r="E235" s="360"/>
      <c r="F235" s="360"/>
      <c r="G235" s="360"/>
      <c r="H235" s="360"/>
      <c r="I235" s="360"/>
      <c r="J235" s="360"/>
      <c r="K235" s="360"/>
      <c r="L235" s="360"/>
      <c r="M235" s="360"/>
      <c r="N235" s="360"/>
      <c r="O235" s="360"/>
      <c r="P235" s="360"/>
      <c r="Q235" s="360"/>
    </row>
    <row r="236" spans="1:17" x14ac:dyDescent="0.2">
      <c r="A236" s="360"/>
      <c r="B236" s="360"/>
      <c r="C236" s="360"/>
      <c r="D236" s="360"/>
      <c r="E236" s="360"/>
      <c r="F236" s="360"/>
      <c r="G236" s="360"/>
      <c r="H236" s="360"/>
      <c r="I236" s="360"/>
      <c r="J236" s="360"/>
      <c r="K236" s="360"/>
      <c r="L236" s="360"/>
      <c r="M236" s="360"/>
      <c r="N236" s="360"/>
      <c r="O236" s="360"/>
      <c r="P236" s="360"/>
      <c r="Q236" s="360"/>
    </row>
    <row r="237" spans="1:17" x14ac:dyDescent="0.2">
      <c r="A237" s="360"/>
      <c r="B237" s="360"/>
      <c r="C237" s="360"/>
      <c r="D237" s="360"/>
      <c r="E237" s="360"/>
      <c r="F237" s="360"/>
      <c r="G237" s="360"/>
      <c r="H237" s="360"/>
      <c r="I237" s="360"/>
      <c r="J237" s="360"/>
      <c r="K237" s="360"/>
      <c r="L237" s="360"/>
      <c r="M237" s="360"/>
      <c r="N237" s="360"/>
      <c r="O237" s="360"/>
      <c r="P237" s="360"/>
      <c r="Q237" s="360"/>
    </row>
    <row r="238" spans="1:17" x14ac:dyDescent="0.2">
      <c r="A238" s="360"/>
      <c r="B238" s="360"/>
      <c r="C238" s="360"/>
      <c r="D238" s="360"/>
      <c r="E238" s="360"/>
      <c r="F238" s="360"/>
      <c r="G238" s="360"/>
      <c r="H238" s="360"/>
      <c r="I238" s="360"/>
      <c r="J238" s="360"/>
      <c r="K238" s="360"/>
      <c r="L238" s="360"/>
      <c r="M238" s="360"/>
      <c r="N238" s="360"/>
      <c r="O238" s="360"/>
      <c r="P238" s="360"/>
      <c r="Q238" s="360"/>
    </row>
    <row r="239" spans="1:17" x14ac:dyDescent="0.2">
      <c r="A239" s="360"/>
      <c r="B239" s="360"/>
      <c r="C239" s="360"/>
      <c r="D239" s="360"/>
      <c r="E239" s="360"/>
      <c r="F239" s="360"/>
      <c r="G239" s="360"/>
      <c r="H239" s="360"/>
      <c r="I239" s="360"/>
      <c r="J239" s="360"/>
      <c r="K239" s="360"/>
      <c r="L239" s="360"/>
      <c r="M239" s="360"/>
      <c r="N239" s="360"/>
      <c r="O239" s="360"/>
      <c r="P239" s="360"/>
      <c r="Q239" s="360"/>
    </row>
    <row r="240" spans="1:17" x14ac:dyDescent="0.2">
      <c r="A240" s="360"/>
      <c r="B240" s="360"/>
      <c r="C240" s="360"/>
      <c r="D240" s="360"/>
      <c r="E240" s="360"/>
      <c r="F240" s="360"/>
      <c r="G240" s="360"/>
      <c r="H240" s="360"/>
      <c r="I240" s="360"/>
      <c r="J240" s="360"/>
      <c r="K240" s="360"/>
      <c r="L240" s="360"/>
      <c r="M240" s="360"/>
      <c r="N240" s="360"/>
      <c r="O240" s="360"/>
      <c r="P240" s="360"/>
      <c r="Q240" s="360"/>
    </row>
    <row r="241" spans="1:17" x14ac:dyDescent="0.2">
      <c r="A241" s="360"/>
      <c r="B241" s="360"/>
      <c r="C241" s="360"/>
      <c r="D241" s="360"/>
      <c r="E241" s="360"/>
      <c r="F241" s="360"/>
      <c r="G241" s="360"/>
      <c r="H241" s="360"/>
      <c r="I241" s="360"/>
      <c r="J241" s="360"/>
      <c r="K241" s="360"/>
      <c r="L241" s="360"/>
      <c r="M241" s="360"/>
      <c r="N241" s="360"/>
      <c r="O241" s="360"/>
      <c r="P241" s="360"/>
      <c r="Q241" s="360"/>
    </row>
    <row r="242" spans="1:17" x14ac:dyDescent="0.2">
      <c r="A242" s="360"/>
      <c r="B242" s="360"/>
      <c r="C242" s="360"/>
      <c r="D242" s="360"/>
      <c r="E242" s="360"/>
      <c r="F242" s="360"/>
      <c r="G242" s="360"/>
      <c r="H242" s="360"/>
      <c r="I242" s="360"/>
      <c r="J242" s="360"/>
      <c r="K242" s="360"/>
      <c r="L242" s="360"/>
      <c r="M242" s="360"/>
      <c r="N242" s="360"/>
      <c r="O242" s="360"/>
      <c r="P242" s="360"/>
      <c r="Q242" s="360"/>
    </row>
    <row r="243" spans="1:17" x14ac:dyDescent="0.2">
      <c r="A243" s="360"/>
      <c r="B243" s="360"/>
      <c r="C243" s="360"/>
      <c r="D243" s="360"/>
      <c r="E243" s="360"/>
      <c r="F243" s="360"/>
      <c r="G243" s="360"/>
      <c r="H243" s="360"/>
      <c r="I243" s="360"/>
      <c r="J243" s="360"/>
      <c r="K243" s="360"/>
      <c r="L243" s="360"/>
      <c r="M243" s="360"/>
      <c r="N243" s="360"/>
      <c r="O243" s="360"/>
      <c r="P243" s="360"/>
      <c r="Q243" s="360"/>
    </row>
    <row r="244" spans="1:17" x14ac:dyDescent="0.2">
      <c r="A244" s="360"/>
      <c r="B244" s="360"/>
      <c r="C244" s="360"/>
      <c r="D244" s="360"/>
      <c r="E244" s="360"/>
      <c r="F244" s="360"/>
      <c r="G244" s="360"/>
      <c r="H244" s="360"/>
      <c r="I244" s="360"/>
      <c r="J244" s="360"/>
      <c r="K244" s="360"/>
      <c r="L244" s="360"/>
      <c r="M244" s="360"/>
      <c r="N244" s="360"/>
      <c r="O244" s="360"/>
      <c r="P244" s="360"/>
      <c r="Q244" s="360"/>
    </row>
    <row r="245" spans="1:17" x14ac:dyDescent="0.2">
      <c r="A245" s="360"/>
      <c r="B245" s="360"/>
      <c r="C245" s="360"/>
      <c r="D245" s="360"/>
      <c r="E245" s="360"/>
      <c r="F245" s="360"/>
      <c r="G245" s="360"/>
      <c r="H245" s="360"/>
      <c r="I245" s="360"/>
      <c r="J245" s="360"/>
      <c r="K245" s="360"/>
      <c r="L245" s="360"/>
      <c r="M245" s="360"/>
      <c r="N245" s="360"/>
      <c r="O245" s="360"/>
      <c r="P245" s="360"/>
      <c r="Q245" s="360"/>
    </row>
    <row r="246" spans="1:17" x14ac:dyDescent="0.2">
      <c r="A246" s="360"/>
      <c r="B246" s="360"/>
      <c r="C246" s="360"/>
      <c r="D246" s="360"/>
      <c r="E246" s="360"/>
      <c r="F246" s="360"/>
      <c r="G246" s="360"/>
      <c r="H246" s="360"/>
      <c r="I246" s="360"/>
      <c r="J246" s="360"/>
      <c r="K246" s="360"/>
      <c r="L246" s="360"/>
      <c r="M246" s="360"/>
      <c r="N246" s="360"/>
      <c r="O246" s="360"/>
      <c r="P246" s="360"/>
      <c r="Q246" s="360"/>
    </row>
    <row r="247" spans="1:17" x14ac:dyDescent="0.2">
      <c r="A247" s="360"/>
      <c r="B247" s="360"/>
      <c r="C247" s="360"/>
      <c r="D247" s="360"/>
      <c r="E247" s="360"/>
      <c r="F247" s="360"/>
      <c r="G247" s="360"/>
      <c r="H247" s="360"/>
      <c r="I247" s="360"/>
      <c r="J247" s="360"/>
      <c r="K247" s="360"/>
      <c r="L247" s="360"/>
      <c r="M247" s="360"/>
      <c r="N247" s="360"/>
      <c r="O247" s="360"/>
      <c r="P247" s="360"/>
      <c r="Q247" s="360"/>
    </row>
    <row r="248" spans="1:17" x14ac:dyDescent="0.2">
      <c r="A248" s="360"/>
      <c r="B248" s="360"/>
      <c r="C248" s="360"/>
      <c r="D248" s="360"/>
      <c r="E248" s="360"/>
      <c r="F248" s="360"/>
      <c r="G248" s="360"/>
      <c r="H248" s="360"/>
      <c r="I248" s="360"/>
      <c r="J248" s="360"/>
      <c r="K248" s="360"/>
      <c r="L248" s="360"/>
      <c r="M248" s="360"/>
      <c r="N248" s="360"/>
      <c r="O248" s="360"/>
      <c r="P248" s="360"/>
      <c r="Q248" s="360"/>
    </row>
    <row r="249" spans="1:17" x14ac:dyDescent="0.2">
      <c r="A249" s="360"/>
      <c r="B249" s="360"/>
      <c r="C249" s="360"/>
      <c r="D249" s="360"/>
      <c r="E249" s="360"/>
      <c r="F249" s="360"/>
      <c r="G249" s="360"/>
      <c r="H249" s="360"/>
      <c r="I249" s="360"/>
      <c r="J249" s="360"/>
      <c r="K249" s="360"/>
      <c r="L249" s="360"/>
      <c r="M249" s="360"/>
      <c r="N249" s="360"/>
      <c r="O249" s="360"/>
      <c r="P249" s="360"/>
      <c r="Q249" s="360"/>
    </row>
    <row r="250" spans="1:17" x14ac:dyDescent="0.2">
      <c r="A250" s="360"/>
      <c r="B250" s="360"/>
      <c r="C250" s="360"/>
      <c r="D250" s="360"/>
      <c r="E250" s="360"/>
      <c r="F250" s="360"/>
      <c r="G250" s="360"/>
      <c r="H250" s="360"/>
      <c r="I250" s="360"/>
      <c r="J250" s="360"/>
      <c r="K250" s="360"/>
      <c r="L250" s="360"/>
      <c r="M250" s="360"/>
      <c r="N250" s="360"/>
      <c r="O250" s="360"/>
      <c r="P250" s="360"/>
      <c r="Q250" s="360"/>
    </row>
    <row r="251" spans="1:17" x14ac:dyDescent="0.2">
      <c r="A251" s="360"/>
      <c r="B251" s="360"/>
      <c r="C251" s="360"/>
      <c r="D251" s="360"/>
      <c r="E251" s="360"/>
      <c r="F251" s="360"/>
      <c r="G251" s="360"/>
      <c r="H251" s="360"/>
      <c r="I251" s="360"/>
      <c r="J251" s="360"/>
      <c r="K251" s="360"/>
      <c r="L251" s="360"/>
      <c r="M251" s="360"/>
      <c r="N251" s="360"/>
      <c r="O251" s="360"/>
      <c r="P251" s="360"/>
      <c r="Q251" s="360"/>
    </row>
    <row r="252" spans="1:17" x14ac:dyDescent="0.2">
      <c r="A252" s="360"/>
      <c r="B252" s="360"/>
      <c r="C252" s="360"/>
      <c r="D252" s="360"/>
      <c r="E252" s="360"/>
      <c r="F252" s="360"/>
      <c r="G252" s="360"/>
      <c r="H252" s="360"/>
      <c r="I252" s="360"/>
      <c r="J252" s="360"/>
      <c r="K252" s="360"/>
      <c r="L252" s="360"/>
      <c r="M252" s="360"/>
      <c r="N252" s="360"/>
      <c r="O252" s="360"/>
      <c r="P252" s="360"/>
      <c r="Q252" s="360"/>
    </row>
    <row r="253" spans="1:17" x14ac:dyDescent="0.2">
      <c r="A253" s="360"/>
      <c r="B253" s="360"/>
      <c r="C253" s="360"/>
      <c r="D253" s="360"/>
      <c r="E253" s="360"/>
      <c r="F253" s="360"/>
      <c r="G253" s="360"/>
      <c r="H253" s="360"/>
      <c r="I253" s="360"/>
      <c r="J253" s="360"/>
      <c r="K253" s="360"/>
      <c r="L253" s="360"/>
      <c r="M253" s="360"/>
      <c r="N253" s="360"/>
      <c r="O253" s="360"/>
      <c r="P253" s="360"/>
      <c r="Q253" s="360"/>
    </row>
    <row r="254" spans="1:17" x14ac:dyDescent="0.2">
      <c r="A254" s="360"/>
      <c r="B254" s="360"/>
      <c r="C254" s="360"/>
      <c r="D254" s="360"/>
      <c r="E254" s="360"/>
      <c r="F254" s="360"/>
      <c r="G254" s="360"/>
      <c r="H254" s="360"/>
      <c r="I254" s="360"/>
      <c r="J254" s="360"/>
      <c r="K254" s="360"/>
      <c r="L254" s="360"/>
      <c r="M254" s="360"/>
      <c r="N254" s="360"/>
      <c r="O254" s="360"/>
      <c r="P254" s="360"/>
      <c r="Q254" s="360"/>
    </row>
    <row r="255" spans="1:17" x14ac:dyDescent="0.2">
      <c r="A255" s="360"/>
      <c r="B255" s="360"/>
      <c r="C255" s="360"/>
      <c r="D255" s="360"/>
      <c r="E255" s="360"/>
      <c r="F255" s="360"/>
      <c r="G255" s="360"/>
      <c r="H255" s="360"/>
      <c r="I255" s="360"/>
      <c r="J255" s="360"/>
      <c r="K255" s="360"/>
      <c r="L255" s="360"/>
      <c r="M255" s="360"/>
      <c r="N255" s="360"/>
      <c r="O255" s="360"/>
      <c r="P255" s="360"/>
      <c r="Q255" s="360"/>
    </row>
    <row r="256" spans="1:17" x14ac:dyDescent="0.2">
      <c r="A256" s="360"/>
      <c r="B256" s="360"/>
      <c r="C256" s="360"/>
      <c r="D256" s="360"/>
      <c r="E256" s="360"/>
      <c r="F256" s="360"/>
      <c r="G256" s="360"/>
      <c r="H256" s="360"/>
      <c r="I256" s="360"/>
      <c r="J256" s="360"/>
      <c r="K256" s="360"/>
      <c r="L256" s="360"/>
      <c r="M256" s="360"/>
      <c r="N256" s="360"/>
      <c r="O256" s="360"/>
      <c r="P256" s="360"/>
      <c r="Q256" s="360"/>
    </row>
    <row r="257" spans="1:17" x14ac:dyDescent="0.2">
      <c r="A257" s="360"/>
      <c r="B257" s="360"/>
      <c r="C257" s="360"/>
      <c r="D257" s="360"/>
      <c r="E257" s="360"/>
      <c r="F257" s="360"/>
      <c r="G257" s="360"/>
      <c r="H257" s="360"/>
      <c r="I257" s="360"/>
      <c r="J257" s="360"/>
      <c r="K257" s="360"/>
      <c r="L257" s="360"/>
      <c r="M257" s="360"/>
      <c r="N257" s="360"/>
      <c r="O257" s="360"/>
      <c r="P257" s="360"/>
      <c r="Q257" s="360"/>
    </row>
    <row r="258" spans="1:17" x14ac:dyDescent="0.2">
      <c r="A258" s="360"/>
      <c r="B258" s="360"/>
      <c r="C258" s="360"/>
      <c r="D258" s="360"/>
      <c r="E258" s="360"/>
      <c r="F258" s="360"/>
      <c r="G258" s="360"/>
      <c r="H258" s="360"/>
      <c r="I258" s="360"/>
      <c r="J258" s="360"/>
      <c r="K258" s="360"/>
      <c r="L258" s="360"/>
      <c r="M258" s="360"/>
      <c r="N258" s="360"/>
      <c r="O258" s="360"/>
      <c r="P258" s="360"/>
      <c r="Q258" s="360"/>
    </row>
    <row r="259" spans="1:17" x14ac:dyDescent="0.2">
      <c r="A259" s="360"/>
      <c r="B259" s="360"/>
      <c r="C259" s="360"/>
      <c r="D259" s="360"/>
      <c r="E259" s="360"/>
      <c r="F259" s="360"/>
      <c r="G259" s="360"/>
      <c r="H259" s="360"/>
      <c r="I259" s="360"/>
      <c r="J259" s="360"/>
      <c r="K259" s="360"/>
      <c r="L259" s="360"/>
      <c r="M259" s="360"/>
      <c r="N259" s="360"/>
      <c r="O259" s="360"/>
      <c r="P259" s="360"/>
      <c r="Q259" s="360"/>
    </row>
    <row r="260" spans="1:17" x14ac:dyDescent="0.2">
      <c r="A260" s="360"/>
      <c r="B260" s="360"/>
      <c r="C260" s="360"/>
      <c r="D260" s="360"/>
      <c r="E260" s="360"/>
      <c r="F260" s="360"/>
      <c r="G260" s="360"/>
      <c r="H260" s="360"/>
      <c r="I260" s="360"/>
      <c r="J260" s="360"/>
      <c r="K260" s="360"/>
      <c r="L260" s="360"/>
      <c r="M260" s="360"/>
      <c r="N260" s="360"/>
      <c r="O260" s="360"/>
      <c r="P260" s="360"/>
      <c r="Q260" s="360"/>
    </row>
    <row r="261" spans="1:17" x14ac:dyDescent="0.2">
      <c r="A261" s="360"/>
      <c r="B261" s="360"/>
      <c r="C261" s="360"/>
      <c r="D261" s="360"/>
      <c r="E261" s="360"/>
      <c r="F261" s="360"/>
      <c r="G261" s="360"/>
      <c r="H261" s="360"/>
      <c r="I261" s="360"/>
      <c r="J261" s="360"/>
      <c r="K261" s="360"/>
      <c r="L261" s="360"/>
      <c r="M261" s="360"/>
      <c r="N261" s="360"/>
      <c r="O261" s="360"/>
      <c r="P261" s="360"/>
      <c r="Q261" s="360"/>
    </row>
  </sheetData>
  <sheetProtection formatColumns="0" formatRows="0" insertColumns="0" insertRows="0"/>
  <mergeCells count="8">
    <mergeCell ref="A1:B1"/>
    <mergeCell ref="A28:B30"/>
    <mergeCell ref="A31:C31"/>
    <mergeCell ref="A25:B27"/>
    <mergeCell ref="A3:C3"/>
    <mergeCell ref="A4:B13"/>
    <mergeCell ref="A14:B24"/>
    <mergeCell ref="C1:H1"/>
  </mergeCells>
  <dataValidations count="1">
    <dataValidation type="decimal" allowBlank="1" showInputMessage="1" showErrorMessage="1" sqref="D29:G29" xr:uid="{00000000-0002-0000-0C00-000000000000}">
      <formula1>0</formula1>
      <formula2>1</formula2>
    </dataValidation>
  </dataValidations>
  <hyperlinks>
    <hyperlink ref="I2" location="'Table of contents'!A1" display="Back to Table of Contents" xr:uid="{E9E391D0-91CD-4195-B405-F1230D04FBAB}"/>
    <hyperlink ref="I1" location="'B - GHG Summary '!A1" display="Back to GHG Summary" xr:uid="{FF6A284A-0C68-42DB-B3C7-10A7A8A614C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8989"/>
  </sheetPr>
  <dimension ref="A1:M75"/>
  <sheetViews>
    <sheetView showGridLines="0" zoomScaleNormal="100" workbookViewId="0">
      <selection activeCell="G2" sqref="G2"/>
    </sheetView>
  </sheetViews>
  <sheetFormatPr defaultColWidth="9.140625" defaultRowHeight="15" x14ac:dyDescent="0.2"/>
  <cols>
    <col min="1" max="1" width="56.85546875" style="13" customWidth="1"/>
    <col min="2" max="5" width="16.7109375" style="13" customWidth="1"/>
    <col min="6" max="6" width="16.28515625" style="13" customWidth="1"/>
    <col min="7" max="7" width="30.5703125" style="13" customWidth="1"/>
    <col min="8" max="8" width="10.7109375" style="13" customWidth="1"/>
    <col min="9" max="9" width="5.85546875" style="13" customWidth="1"/>
    <col min="10" max="10" width="7.5703125" style="13" customWidth="1"/>
    <col min="11" max="11" width="9.140625" style="13"/>
    <col min="12" max="12" width="7.42578125" style="13" customWidth="1"/>
    <col min="13" max="13" width="16.28515625" style="13" customWidth="1"/>
    <col min="14" max="16384" width="9.140625" style="13"/>
  </cols>
  <sheetData>
    <row r="1" spans="1:7" ht="21" thickBot="1" x14ac:dyDescent="0.35">
      <c r="A1" s="793" t="s">
        <v>326</v>
      </c>
      <c r="B1" s="794"/>
      <c r="C1" s="794"/>
      <c r="D1" s="794"/>
      <c r="E1" s="795"/>
      <c r="G1" s="362" t="s">
        <v>320</v>
      </c>
    </row>
    <row r="2" spans="1:7" ht="16.5" thickBot="1" x14ac:dyDescent="0.3">
      <c r="A2" s="80"/>
      <c r="B2" s="25"/>
      <c r="C2" s="25"/>
      <c r="D2" s="25"/>
      <c r="E2" s="25"/>
      <c r="G2" s="362" t="s">
        <v>378</v>
      </c>
    </row>
    <row r="3" spans="1:7" ht="16.5" thickBot="1" x14ac:dyDescent="0.3">
      <c r="A3" s="676" t="s">
        <v>145</v>
      </c>
      <c r="B3" s="677"/>
      <c r="C3" s="677"/>
      <c r="D3" s="677"/>
      <c r="E3" s="678"/>
    </row>
    <row r="4" spans="1:7" ht="98.25" thickBot="1" x14ac:dyDescent="0.4">
      <c r="A4" s="93" t="s">
        <v>317</v>
      </c>
      <c r="B4" s="94" t="s">
        <v>318</v>
      </c>
      <c r="C4" s="94" t="s">
        <v>430</v>
      </c>
      <c r="D4" s="94" t="s">
        <v>319</v>
      </c>
      <c r="E4" s="95" t="s">
        <v>431</v>
      </c>
    </row>
    <row r="5" spans="1:7" ht="19.5" x14ac:dyDescent="0.35">
      <c r="A5" s="96" t="s">
        <v>429</v>
      </c>
      <c r="B5" s="97">
        <v>100</v>
      </c>
      <c r="C5" s="97">
        <v>1</v>
      </c>
      <c r="D5" s="97"/>
      <c r="E5" s="98">
        <f>D5*C5*44/B5</f>
        <v>0</v>
      </c>
    </row>
    <row r="6" spans="1:7" x14ac:dyDescent="0.2">
      <c r="A6" s="99"/>
      <c r="B6" s="100"/>
      <c r="C6" s="100"/>
      <c r="D6" s="100"/>
      <c r="E6" s="101"/>
    </row>
    <row r="7" spans="1:7" ht="15.75" thickBot="1" x14ac:dyDescent="0.25">
      <c r="A7" s="102"/>
      <c r="B7" s="85"/>
      <c r="C7" s="85"/>
      <c r="D7" s="85"/>
      <c r="E7" s="103"/>
    </row>
    <row r="8" spans="1:7" ht="16.5" thickBot="1" x14ac:dyDescent="0.3">
      <c r="A8" s="79" t="s">
        <v>36</v>
      </c>
      <c r="B8" s="104"/>
      <c r="C8" s="104"/>
      <c r="D8" s="105"/>
      <c r="E8" s="78">
        <f>SUM(E5:E7)</f>
        <v>0</v>
      </c>
    </row>
    <row r="9" spans="1:7" ht="15.75" thickBot="1" x14ac:dyDescent="0.25">
      <c r="A9" s="107"/>
      <c r="D9" s="25"/>
    </row>
    <row r="10" spans="1:7" ht="16.5" thickBot="1" x14ac:dyDescent="0.3">
      <c r="A10" s="743" t="s">
        <v>121</v>
      </c>
      <c r="B10" s="744"/>
      <c r="C10" s="744"/>
      <c r="D10" s="745"/>
    </row>
    <row r="11" spans="1:7" ht="35.25" thickBot="1" x14ac:dyDescent="0.4">
      <c r="A11" s="117" t="s">
        <v>2</v>
      </c>
      <c r="B11" s="114" t="s">
        <v>3</v>
      </c>
      <c r="C11" s="77" t="s">
        <v>18</v>
      </c>
      <c r="D11" s="95" t="s">
        <v>431</v>
      </c>
    </row>
    <row r="12" spans="1:7" x14ac:dyDescent="0.2">
      <c r="A12" s="118" t="s">
        <v>57</v>
      </c>
      <c r="B12" s="115"/>
      <c r="C12" s="109">
        <v>12400</v>
      </c>
      <c r="D12" s="98">
        <f t="shared" ref="D12:D24" si="0">B12*C12</f>
        <v>0</v>
      </c>
    </row>
    <row r="13" spans="1:7" x14ac:dyDescent="0.2">
      <c r="A13" s="119" t="s">
        <v>58</v>
      </c>
      <c r="B13" s="116"/>
      <c r="C13" s="110">
        <v>677</v>
      </c>
      <c r="D13" s="101">
        <f t="shared" si="0"/>
        <v>0</v>
      </c>
    </row>
    <row r="14" spans="1:7" x14ac:dyDescent="0.2">
      <c r="A14" s="119" t="s">
        <v>59</v>
      </c>
      <c r="B14" s="116"/>
      <c r="C14" s="110">
        <v>116</v>
      </c>
      <c r="D14" s="101">
        <f t="shared" si="0"/>
        <v>0</v>
      </c>
    </row>
    <row r="15" spans="1:7" x14ac:dyDescent="0.2">
      <c r="A15" s="119" t="s">
        <v>60</v>
      </c>
      <c r="B15" s="116"/>
      <c r="C15" s="110">
        <v>1650</v>
      </c>
      <c r="D15" s="101">
        <f t="shared" si="0"/>
        <v>0</v>
      </c>
    </row>
    <row r="16" spans="1:7" x14ac:dyDescent="0.2">
      <c r="A16" s="119" t="s">
        <v>61</v>
      </c>
      <c r="B16" s="116"/>
      <c r="C16" s="110">
        <v>3170</v>
      </c>
      <c r="D16" s="101">
        <f t="shared" si="0"/>
        <v>0</v>
      </c>
      <c r="E16" s="136"/>
    </row>
    <row r="17" spans="1:5" x14ac:dyDescent="0.2">
      <c r="A17" s="119" t="s">
        <v>62</v>
      </c>
      <c r="B17" s="116"/>
      <c r="C17" s="110">
        <v>1120</v>
      </c>
      <c r="D17" s="101">
        <f t="shared" si="0"/>
        <v>0</v>
      </c>
    </row>
    <row r="18" spans="1:5" x14ac:dyDescent="0.2">
      <c r="A18" s="119" t="s">
        <v>63</v>
      </c>
      <c r="B18" s="116"/>
      <c r="C18" s="110">
        <v>1300</v>
      </c>
      <c r="D18" s="101">
        <f t="shared" si="0"/>
        <v>0</v>
      </c>
    </row>
    <row r="19" spans="1:5" x14ac:dyDescent="0.2">
      <c r="A19" s="119" t="s">
        <v>64</v>
      </c>
      <c r="B19" s="116"/>
      <c r="C19" s="110">
        <v>328</v>
      </c>
      <c r="D19" s="101">
        <f t="shared" si="0"/>
        <v>0</v>
      </c>
    </row>
    <row r="20" spans="1:5" x14ac:dyDescent="0.2">
      <c r="A20" s="119" t="s">
        <v>65</v>
      </c>
      <c r="B20" s="116"/>
      <c r="C20" s="110">
        <v>4800</v>
      </c>
      <c r="D20" s="101">
        <f t="shared" si="0"/>
        <v>0</v>
      </c>
    </row>
    <row r="21" spans="1:5" x14ac:dyDescent="0.2">
      <c r="A21" s="119" t="s">
        <v>66</v>
      </c>
      <c r="B21" s="116"/>
      <c r="C21" s="110">
        <v>138</v>
      </c>
      <c r="D21" s="101">
        <f t="shared" si="0"/>
        <v>0</v>
      </c>
    </row>
    <row r="22" spans="1:5" x14ac:dyDescent="0.2">
      <c r="A22" s="119" t="s">
        <v>67</v>
      </c>
      <c r="B22" s="116"/>
      <c r="C22" s="110">
        <v>3350</v>
      </c>
      <c r="D22" s="101">
        <f t="shared" si="0"/>
        <v>0</v>
      </c>
    </row>
    <row r="23" spans="1:5" x14ac:dyDescent="0.2">
      <c r="A23" s="119" t="s">
        <v>68</v>
      </c>
      <c r="B23" s="116"/>
      <c r="C23" s="110">
        <v>8060</v>
      </c>
      <c r="D23" s="101">
        <f t="shared" si="0"/>
        <v>0</v>
      </c>
    </row>
    <row r="24" spans="1:5" ht="15.75" thickBot="1" x14ac:dyDescent="0.25">
      <c r="A24" s="119" t="s">
        <v>69</v>
      </c>
      <c r="B24" s="116"/>
      <c r="C24" s="110">
        <v>716</v>
      </c>
      <c r="D24" s="101">
        <f t="shared" si="0"/>
        <v>0</v>
      </c>
    </row>
    <row r="25" spans="1:5" s="120" customFormat="1" ht="16.5" thickBot="1" x14ac:dyDescent="0.3">
      <c r="A25" s="126" t="s">
        <v>36</v>
      </c>
      <c r="B25" s="104"/>
      <c r="C25" s="105"/>
      <c r="D25" s="78">
        <f>SUM(D12:D24)</f>
        <v>0</v>
      </c>
      <c r="E25" s="13" t="s">
        <v>299</v>
      </c>
    </row>
    <row r="26" spans="1:5" ht="15.75" thickBot="1" x14ac:dyDescent="0.25"/>
    <row r="27" spans="1:5" ht="16.5" thickBot="1" x14ac:dyDescent="0.3">
      <c r="A27" s="676" t="s">
        <v>122</v>
      </c>
      <c r="B27" s="677"/>
      <c r="C27" s="677"/>
      <c r="D27" s="678"/>
    </row>
    <row r="28" spans="1:5" ht="35.25" thickBot="1" x14ac:dyDescent="0.4">
      <c r="A28" s="122" t="s">
        <v>2</v>
      </c>
      <c r="B28" s="108" t="s">
        <v>3</v>
      </c>
      <c r="C28" s="123" t="s">
        <v>18</v>
      </c>
      <c r="D28" s="95" t="s">
        <v>431</v>
      </c>
    </row>
    <row r="29" spans="1:5" ht="16.5" thickBot="1" x14ac:dyDescent="0.3">
      <c r="A29" s="127" t="s">
        <v>49</v>
      </c>
      <c r="B29" s="128"/>
      <c r="C29" s="129">
        <v>23500</v>
      </c>
      <c r="D29" s="130">
        <f>C29*B29</f>
        <v>0</v>
      </c>
      <c r="E29" s="13" t="s">
        <v>299</v>
      </c>
    </row>
    <row r="30" spans="1:5" ht="15.75" thickBot="1" x14ac:dyDescent="0.25">
      <c r="A30" s="25"/>
      <c r="B30" s="25"/>
      <c r="C30" s="25"/>
      <c r="D30" s="25"/>
    </row>
    <row r="31" spans="1:5" ht="16.5" thickBot="1" x14ac:dyDescent="0.3">
      <c r="A31" s="790" t="s">
        <v>50</v>
      </c>
      <c r="B31" s="791"/>
      <c r="C31" s="791"/>
      <c r="D31" s="792"/>
    </row>
    <row r="32" spans="1:5" ht="35.25" thickBot="1" x14ac:dyDescent="0.4">
      <c r="A32" s="122" t="s">
        <v>2</v>
      </c>
      <c r="B32" s="108" t="s">
        <v>3</v>
      </c>
      <c r="C32" s="108" t="s">
        <v>18</v>
      </c>
      <c r="D32" s="95" t="s">
        <v>431</v>
      </c>
    </row>
    <row r="33" spans="1:5" x14ac:dyDescent="0.2">
      <c r="A33" s="131" t="s">
        <v>70</v>
      </c>
      <c r="B33" s="125"/>
      <c r="C33" s="124">
        <v>6630</v>
      </c>
      <c r="D33" s="132">
        <f t="shared" ref="D33:D39" si="1">B33*C33</f>
        <v>0</v>
      </c>
    </row>
    <row r="34" spans="1:5" x14ac:dyDescent="0.2">
      <c r="A34" s="84" t="s">
        <v>71</v>
      </c>
      <c r="B34" s="100"/>
      <c r="C34" s="110">
        <v>11100</v>
      </c>
      <c r="D34" s="101">
        <f t="shared" si="1"/>
        <v>0</v>
      </c>
    </row>
    <row r="35" spans="1:5" x14ac:dyDescent="0.2">
      <c r="A35" s="84" t="s">
        <v>477</v>
      </c>
      <c r="B35" s="100"/>
      <c r="C35" s="110">
        <v>8900</v>
      </c>
      <c r="D35" s="101">
        <f t="shared" si="1"/>
        <v>0</v>
      </c>
    </row>
    <row r="36" spans="1:5" x14ac:dyDescent="0.2">
      <c r="A36" s="84" t="s">
        <v>72</v>
      </c>
      <c r="B36" s="100"/>
      <c r="C36" s="110">
        <v>9200</v>
      </c>
      <c r="D36" s="101">
        <f t="shared" si="1"/>
        <v>0</v>
      </c>
    </row>
    <row r="37" spans="1:5" x14ac:dyDescent="0.2">
      <c r="A37" s="84" t="s">
        <v>73</v>
      </c>
      <c r="B37" s="100"/>
      <c r="C37" s="110">
        <v>9540</v>
      </c>
      <c r="D37" s="101">
        <f t="shared" si="1"/>
        <v>0</v>
      </c>
    </row>
    <row r="38" spans="1:5" x14ac:dyDescent="0.2">
      <c r="A38" s="84" t="s">
        <v>74</v>
      </c>
      <c r="B38" s="100"/>
      <c r="C38" s="110">
        <v>8550</v>
      </c>
      <c r="D38" s="101">
        <f t="shared" si="1"/>
        <v>0</v>
      </c>
    </row>
    <row r="39" spans="1:5" ht="15.75" thickBot="1" x14ac:dyDescent="0.25">
      <c r="A39" s="84" t="s">
        <v>75</v>
      </c>
      <c r="B39" s="100"/>
      <c r="C39" s="110">
        <v>7910</v>
      </c>
      <c r="D39" s="101">
        <f t="shared" si="1"/>
        <v>0</v>
      </c>
    </row>
    <row r="40" spans="1:5" s="120" customFormat="1" ht="16.5" thickBot="1" x14ac:dyDescent="0.3">
      <c r="A40" s="126" t="s">
        <v>36</v>
      </c>
      <c r="B40" s="104"/>
      <c r="C40" s="105"/>
      <c r="D40" s="78">
        <f>SUM(D33:D39)</f>
        <v>0</v>
      </c>
      <c r="E40" s="13" t="s">
        <v>299</v>
      </c>
    </row>
    <row r="75" spans="1:13" s="113" customFormat="1" x14ac:dyDescent="0.2">
      <c r="A75" s="13"/>
      <c r="B75" s="13"/>
      <c r="C75" s="13"/>
      <c r="D75" s="13"/>
      <c r="E75" s="13"/>
      <c r="F75" s="13"/>
      <c r="G75" s="13"/>
      <c r="H75" s="112"/>
      <c r="I75" s="112"/>
      <c r="J75" s="112"/>
      <c r="K75" s="112"/>
      <c r="L75" s="112"/>
      <c r="M75" s="112"/>
    </row>
  </sheetData>
  <sheetProtection insertColumns="0" insertRows="0"/>
  <mergeCells count="5">
    <mergeCell ref="A10:D10"/>
    <mergeCell ref="A31:D31"/>
    <mergeCell ref="A27:D27"/>
    <mergeCell ref="A3:E3"/>
    <mergeCell ref="A1:E1"/>
  </mergeCells>
  <hyperlinks>
    <hyperlink ref="G2" location="'Table of contents'!A1" display="Back to Table of Contents" xr:uid="{386985EA-1D36-4676-A1A5-F15FF604A0A1}"/>
    <hyperlink ref="G1" location="'B - GHG Summary '!A1" display="Back to GHG Summary" xr:uid="{B1165319-7129-46CC-B177-142BEA53B2B4}"/>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792B6-EA47-4862-8DB4-E565EE785A45}">
  <sheetPr>
    <tabColor rgb="FFFFCDCD"/>
  </sheetPr>
  <dimension ref="A1:M25"/>
  <sheetViews>
    <sheetView showGridLines="0" zoomScaleNormal="100" workbookViewId="0">
      <selection activeCell="H2" sqref="H2"/>
    </sheetView>
  </sheetViews>
  <sheetFormatPr defaultColWidth="8.7109375" defaultRowHeight="14.25" x14ac:dyDescent="0.2"/>
  <cols>
    <col min="1" max="1" width="5.7109375" style="494" customWidth="1"/>
    <col min="2" max="4" width="30.7109375" style="494" customWidth="1"/>
    <col min="5" max="5" width="5.7109375" style="494" customWidth="1"/>
    <col min="6" max="7" width="8.7109375" style="494"/>
    <col min="8" max="8" width="26" style="494" bestFit="1" customWidth="1"/>
    <col min="9" max="16384" width="8.7109375" style="494"/>
  </cols>
  <sheetData>
    <row r="1" spans="1:13" s="492" customFormat="1" ht="81" customHeight="1" thickBot="1" x14ac:dyDescent="0.25">
      <c r="A1" s="796"/>
      <c r="B1" s="797"/>
      <c r="C1" s="797"/>
      <c r="D1" s="797"/>
      <c r="E1" s="798"/>
      <c r="F1" s="490"/>
      <c r="G1" s="491"/>
      <c r="H1" s="544" t="s">
        <v>320</v>
      </c>
      <c r="I1" s="352"/>
      <c r="J1" s="352"/>
      <c r="M1" s="493"/>
    </row>
    <row r="2" spans="1:13" ht="25.15" customHeight="1" thickBot="1" x14ac:dyDescent="0.4">
      <c r="A2" s="799" t="s">
        <v>102</v>
      </c>
      <c r="B2" s="800"/>
      <c r="C2" s="800"/>
      <c r="D2" s="800"/>
      <c r="E2" s="801"/>
      <c r="H2" s="544" t="s">
        <v>378</v>
      </c>
      <c r="I2" s="352"/>
      <c r="J2" s="352"/>
    </row>
    <row r="3" spans="1:13" x14ac:dyDescent="0.2">
      <c r="A3" s="495"/>
      <c r="B3" s="496"/>
      <c r="C3" s="496"/>
      <c r="D3" s="496"/>
      <c r="E3" s="497"/>
    </row>
    <row r="4" spans="1:13" x14ac:dyDescent="0.2">
      <c r="A4" s="498"/>
      <c r="B4" s="802" t="s">
        <v>441</v>
      </c>
      <c r="C4" s="802"/>
      <c r="D4" s="802"/>
      <c r="E4" s="499"/>
    </row>
    <row r="5" spans="1:13" x14ac:dyDescent="0.2">
      <c r="A5" s="498"/>
      <c r="B5" s="802"/>
      <c r="C5" s="802"/>
      <c r="D5" s="802"/>
      <c r="E5" s="499"/>
    </row>
    <row r="6" spans="1:13" x14ac:dyDescent="0.2">
      <c r="A6" s="498"/>
      <c r="B6" s="500"/>
      <c r="C6" s="500"/>
      <c r="D6" s="500"/>
      <c r="E6" s="499"/>
    </row>
    <row r="7" spans="1:13" x14ac:dyDescent="0.2">
      <c r="A7" s="498"/>
      <c r="B7" s="803"/>
      <c r="C7" s="804"/>
      <c r="D7" s="805"/>
      <c r="E7" s="499"/>
    </row>
    <row r="8" spans="1:13" x14ac:dyDescent="0.2">
      <c r="A8" s="498"/>
      <c r="B8" s="806"/>
      <c r="C8" s="807"/>
      <c r="D8" s="808"/>
      <c r="E8" s="499"/>
    </row>
    <row r="9" spans="1:13" x14ac:dyDescent="0.2">
      <c r="A9" s="498"/>
      <c r="B9" s="806"/>
      <c r="C9" s="807"/>
      <c r="D9" s="808"/>
      <c r="E9" s="499"/>
    </row>
    <row r="10" spans="1:13" x14ac:dyDescent="0.2">
      <c r="A10" s="498"/>
      <c r="B10" s="806"/>
      <c r="C10" s="807"/>
      <c r="D10" s="808"/>
      <c r="E10" s="499"/>
    </row>
    <row r="11" spans="1:13" x14ac:dyDescent="0.2">
      <c r="A11" s="498"/>
      <c r="B11" s="806"/>
      <c r="C11" s="807"/>
      <c r="D11" s="808"/>
      <c r="E11" s="499"/>
    </row>
    <row r="12" spans="1:13" x14ac:dyDescent="0.2">
      <c r="A12" s="498"/>
      <c r="B12" s="806"/>
      <c r="C12" s="807"/>
      <c r="D12" s="808"/>
      <c r="E12" s="499"/>
    </row>
    <row r="13" spans="1:13" x14ac:dyDescent="0.2">
      <c r="A13" s="498"/>
      <c r="B13" s="806"/>
      <c r="C13" s="807"/>
      <c r="D13" s="808"/>
      <c r="E13" s="499"/>
    </row>
    <row r="14" spans="1:13" x14ac:dyDescent="0.2">
      <c r="A14" s="498"/>
      <c r="B14" s="806"/>
      <c r="C14" s="807"/>
      <c r="D14" s="808"/>
      <c r="E14" s="499"/>
    </row>
    <row r="15" spans="1:13" x14ac:dyDescent="0.2">
      <c r="A15" s="498"/>
      <c r="B15" s="806"/>
      <c r="C15" s="807"/>
      <c r="D15" s="808"/>
      <c r="E15" s="499"/>
    </row>
    <row r="16" spans="1:13" x14ac:dyDescent="0.2">
      <c r="A16" s="498"/>
      <c r="B16" s="806"/>
      <c r="C16" s="807"/>
      <c r="D16" s="808"/>
      <c r="E16" s="499"/>
    </row>
    <row r="17" spans="1:6" x14ac:dyDescent="0.2">
      <c r="A17" s="498"/>
      <c r="B17" s="806"/>
      <c r="C17" s="807"/>
      <c r="D17" s="808"/>
      <c r="E17" s="499"/>
    </row>
    <row r="18" spans="1:6" x14ac:dyDescent="0.2">
      <c r="A18" s="498"/>
      <c r="B18" s="806"/>
      <c r="C18" s="807"/>
      <c r="D18" s="808"/>
      <c r="E18" s="499"/>
    </row>
    <row r="19" spans="1:6" x14ac:dyDescent="0.2">
      <c r="A19" s="498"/>
      <c r="B19" s="806"/>
      <c r="C19" s="807"/>
      <c r="D19" s="808"/>
      <c r="E19" s="499"/>
    </row>
    <row r="20" spans="1:6" x14ac:dyDescent="0.2">
      <c r="A20" s="498"/>
      <c r="B20" s="806"/>
      <c r="C20" s="807"/>
      <c r="D20" s="808"/>
      <c r="E20" s="499"/>
    </row>
    <row r="21" spans="1:6" x14ac:dyDescent="0.2">
      <c r="A21" s="498"/>
      <c r="B21" s="809"/>
      <c r="C21" s="810"/>
      <c r="D21" s="811"/>
      <c r="E21" s="499"/>
    </row>
    <row r="22" spans="1:6" ht="14.45" customHeight="1" x14ac:dyDescent="0.2">
      <c r="A22" s="498"/>
      <c r="B22" s="501"/>
      <c r="C22" s="501"/>
      <c r="D22" s="501"/>
      <c r="E22" s="499"/>
    </row>
    <row r="23" spans="1:6" ht="14.45" customHeight="1" thickBot="1" x14ac:dyDescent="0.25">
      <c r="A23" s="502"/>
      <c r="B23" s="503" t="s">
        <v>444</v>
      </c>
      <c r="C23" s="504" t="s">
        <v>445</v>
      </c>
      <c r="D23" s="505">
        <v>45271</v>
      </c>
      <c r="E23" s="506"/>
    </row>
    <row r="25" spans="1:6" x14ac:dyDescent="0.2">
      <c r="A25" s="507"/>
      <c r="B25" s="507"/>
      <c r="C25" s="507"/>
      <c r="D25" s="507"/>
      <c r="E25" s="507"/>
      <c r="F25" s="507"/>
    </row>
  </sheetData>
  <mergeCells count="4">
    <mergeCell ref="A1:E1"/>
    <mergeCell ref="A2:E2"/>
    <mergeCell ref="B4:D5"/>
    <mergeCell ref="B7:D21"/>
  </mergeCells>
  <hyperlinks>
    <hyperlink ref="H2" location="'Table of contents'!A1" display="Back to Table of Contents" xr:uid="{B7294C30-18C0-4FBD-AC61-163DA41E163D}"/>
    <hyperlink ref="H1" location="'B - GHG Summary '!A1" display="Back to GHG Summary" xr:uid="{A5C28775-4DB5-4E49-BB9F-DF3245C218CE}"/>
  </hyperlinks>
  <pageMargins left="0.70866141732283472" right="0.70866141732283472" top="0.74803149606299213" bottom="0.74803149606299213" header="0.31496062992125984" footer="0.31496062992125984"/>
  <pageSetup scale="8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00"/>
  <sheetViews>
    <sheetView workbookViewId="0">
      <selection activeCell="P2" sqref="P2"/>
    </sheetView>
  </sheetViews>
  <sheetFormatPr defaultColWidth="9.140625" defaultRowHeight="14.25" x14ac:dyDescent="0.2"/>
  <cols>
    <col min="1" max="8" width="9.140625" style="9"/>
    <col min="9" max="9" width="20.42578125" style="9" customWidth="1"/>
    <col min="10" max="16384" width="9.140625" style="9"/>
  </cols>
  <sheetData>
    <row r="1" spans="1:24" ht="15" x14ac:dyDescent="0.25">
      <c r="A1" s="6" t="s">
        <v>226</v>
      </c>
      <c r="B1" s="6"/>
      <c r="C1" s="6"/>
      <c r="D1" s="6"/>
      <c r="E1" s="6"/>
      <c r="F1" s="6"/>
      <c r="G1" s="6"/>
      <c r="H1" s="6"/>
      <c r="I1" s="374" t="s">
        <v>327</v>
      </c>
      <c r="J1" s="6" t="s">
        <v>206</v>
      </c>
      <c r="K1" s="6"/>
      <c r="L1" s="6"/>
      <c r="M1" s="6"/>
      <c r="N1" s="6" t="s">
        <v>209</v>
      </c>
      <c r="O1" s="6"/>
      <c r="P1" s="6"/>
      <c r="Q1" s="6"/>
      <c r="R1" s="6"/>
      <c r="S1" s="6"/>
      <c r="T1" s="6"/>
      <c r="U1" s="6"/>
    </row>
    <row r="2" spans="1:24" ht="15.75" x14ac:dyDescent="0.25">
      <c r="A2" s="6" t="s">
        <v>227</v>
      </c>
      <c r="B2" s="6"/>
      <c r="C2" s="6"/>
      <c r="D2" s="6"/>
      <c r="E2" s="6"/>
      <c r="F2" s="6"/>
      <c r="G2" s="6"/>
      <c r="H2" s="6"/>
      <c r="I2" s="6" t="s">
        <v>150</v>
      </c>
      <c r="J2" s="6" t="s">
        <v>171</v>
      </c>
      <c r="K2" s="6"/>
      <c r="L2" s="6"/>
      <c r="M2" s="6"/>
      <c r="N2" s="6" t="s">
        <v>210</v>
      </c>
      <c r="O2" s="6"/>
      <c r="P2" s="549"/>
      <c r="Q2" s="374"/>
      <c r="R2" s="374"/>
      <c r="S2" s="374"/>
      <c r="T2" s="374"/>
      <c r="U2" s="374"/>
      <c r="V2" s="548"/>
      <c r="W2" s="548"/>
      <c r="X2" s="548"/>
    </row>
    <row r="3" spans="1:24" x14ac:dyDescent="0.2">
      <c r="A3" s="6" t="s">
        <v>228</v>
      </c>
      <c r="B3" s="6"/>
      <c r="C3" s="6"/>
      <c r="D3" s="6"/>
      <c r="E3" s="6"/>
      <c r="F3" s="6"/>
      <c r="G3" s="6"/>
      <c r="H3" s="6"/>
      <c r="I3" s="6" t="s">
        <v>23</v>
      </c>
      <c r="J3" s="6" t="s">
        <v>163</v>
      </c>
      <c r="K3" s="6"/>
      <c r="L3" s="6"/>
      <c r="M3" s="6"/>
      <c r="N3" s="6"/>
      <c r="O3" s="6"/>
      <c r="P3" s="6"/>
      <c r="Q3" s="6"/>
      <c r="R3" s="6"/>
      <c r="S3" s="6"/>
      <c r="T3" s="6"/>
      <c r="U3" s="6"/>
    </row>
    <row r="4" spans="1:24" x14ac:dyDescent="0.2">
      <c r="A4" s="6" t="s">
        <v>229</v>
      </c>
      <c r="B4" s="6"/>
      <c r="C4" s="6"/>
      <c r="D4" s="6"/>
      <c r="E4" s="6"/>
      <c r="F4" s="6"/>
      <c r="G4" s="6"/>
      <c r="H4" s="6"/>
      <c r="I4" s="6" t="s">
        <v>328</v>
      </c>
      <c r="J4" s="6" t="s">
        <v>146</v>
      </c>
      <c r="K4" s="6"/>
      <c r="L4" s="6"/>
      <c r="M4" s="6"/>
      <c r="N4" s="6"/>
      <c r="O4" s="6"/>
      <c r="P4" s="6"/>
      <c r="Q4" s="6"/>
      <c r="R4" s="6"/>
      <c r="S4" s="6"/>
      <c r="T4" s="6"/>
      <c r="U4" s="6"/>
    </row>
    <row r="5" spans="1:24" x14ac:dyDescent="0.2">
      <c r="A5" s="6" t="s">
        <v>230</v>
      </c>
      <c r="B5" s="6"/>
      <c r="C5" s="6"/>
      <c r="D5" s="6"/>
      <c r="E5" s="6"/>
      <c r="F5" s="6"/>
      <c r="G5" s="6"/>
      <c r="H5" s="6"/>
      <c r="I5" s="6" t="s">
        <v>27</v>
      </c>
      <c r="J5" s="6" t="s">
        <v>147</v>
      </c>
      <c r="K5" s="6"/>
      <c r="L5" s="6"/>
      <c r="M5" s="6"/>
      <c r="N5" s="6"/>
      <c r="O5" s="6"/>
      <c r="P5" s="6"/>
      <c r="Q5" s="6"/>
      <c r="R5" s="6"/>
      <c r="S5" s="6"/>
      <c r="T5" s="6"/>
      <c r="U5" s="6"/>
    </row>
    <row r="6" spans="1:24" x14ac:dyDescent="0.2">
      <c r="A6" s="6" t="s">
        <v>231</v>
      </c>
      <c r="B6" s="6"/>
      <c r="C6" s="6"/>
      <c r="D6" s="6"/>
      <c r="E6" s="6"/>
      <c r="F6" s="6"/>
      <c r="G6" s="6"/>
      <c r="H6" s="6"/>
      <c r="I6" s="6" t="s">
        <v>28</v>
      </c>
      <c r="J6" s="6" t="s">
        <v>148</v>
      </c>
      <c r="K6" s="6"/>
      <c r="L6" s="6"/>
      <c r="M6" s="6"/>
      <c r="N6" s="6"/>
      <c r="O6" s="6"/>
      <c r="P6" s="6"/>
      <c r="Q6" s="6"/>
      <c r="R6" s="6"/>
      <c r="S6" s="6"/>
      <c r="T6" s="6"/>
      <c r="U6" s="6"/>
    </row>
    <row r="7" spans="1:24" x14ac:dyDescent="0.2">
      <c r="A7" s="6" t="s">
        <v>232</v>
      </c>
      <c r="B7" s="6"/>
      <c r="C7" s="6"/>
      <c r="D7" s="6"/>
      <c r="E7" s="6"/>
      <c r="F7" s="6"/>
      <c r="G7" s="6"/>
      <c r="H7" s="6"/>
      <c r="I7" s="6" t="s">
        <v>184</v>
      </c>
      <c r="J7" s="6" t="s">
        <v>185</v>
      </c>
      <c r="K7" s="6"/>
      <c r="L7" s="6"/>
      <c r="M7" s="6"/>
      <c r="N7" s="6"/>
      <c r="O7" s="6"/>
      <c r="P7" s="6"/>
      <c r="Q7" s="6"/>
      <c r="R7" s="6"/>
      <c r="S7" s="6"/>
      <c r="T7" s="6"/>
      <c r="U7" s="6"/>
    </row>
    <row r="8" spans="1:24" x14ac:dyDescent="0.2">
      <c r="A8" s="6" t="s">
        <v>233</v>
      </c>
      <c r="B8" s="6"/>
      <c r="C8" s="6"/>
      <c r="D8" s="6"/>
      <c r="E8" s="6"/>
      <c r="F8" s="6"/>
      <c r="G8" s="6"/>
      <c r="H8" s="6"/>
      <c r="I8" s="6" t="s">
        <v>185</v>
      </c>
      <c r="J8" s="6" t="s">
        <v>160</v>
      </c>
      <c r="K8" s="6"/>
      <c r="L8" s="6"/>
      <c r="M8" s="6"/>
      <c r="N8" s="6"/>
      <c r="O8" s="6"/>
      <c r="P8" s="6"/>
      <c r="Q8" s="6"/>
      <c r="R8" s="6"/>
      <c r="S8" s="6"/>
      <c r="T8" s="6"/>
      <c r="U8" s="6"/>
    </row>
    <row r="9" spans="1:24" x14ac:dyDescent="0.2">
      <c r="A9" s="6" t="s">
        <v>234</v>
      </c>
      <c r="B9" s="6"/>
      <c r="C9" s="6"/>
      <c r="D9" s="6"/>
      <c r="E9" s="6"/>
      <c r="F9" s="6"/>
      <c r="G9" s="6"/>
      <c r="H9" s="6"/>
      <c r="I9" s="6"/>
      <c r="J9" s="6" t="s">
        <v>179</v>
      </c>
      <c r="K9" s="6"/>
      <c r="L9" s="6"/>
      <c r="M9" s="6"/>
      <c r="N9" s="6"/>
      <c r="O9" s="6"/>
      <c r="P9" s="6"/>
      <c r="Q9" s="6"/>
      <c r="R9" s="6"/>
      <c r="S9" s="6"/>
      <c r="T9" s="6"/>
      <c r="U9" s="6"/>
    </row>
    <row r="10" spans="1:24" x14ac:dyDescent="0.2">
      <c r="A10" s="6" t="s">
        <v>235</v>
      </c>
      <c r="B10" s="6"/>
      <c r="C10" s="6"/>
      <c r="D10" s="6"/>
      <c r="E10" s="6"/>
      <c r="F10" s="6"/>
      <c r="G10" s="6"/>
      <c r="H10" s="6"/>
      <c r="I10" s="6"/>
      <c r="J10" s="6" t="s">
        <v>164</v>
      </c>
      <c r="K10" s="6"/>
      <c r="L10" s="6"/>
      <c r="M10" s="6"/>
      <c r="N10" s="6"/>
      <c r="O10" s="6"/>
      <c r="P10" s="6"/>
      <c r="Q10" s="6"/>
      <c r="R10" s="6"/>
      <c r="S10" s="6"/>
      <c r="T10" s="6"/>
      <c r="U10" s="6"/>
    </row>
    <row r="11" spans="1:24" x14ac:dyDescent="0.2">
      <c r="A11" s="6" t="s">
        <v>236</v>
      </c>
      <c r="B11" s="6"/>
      <c r="C11" s="6"/>
      <c r="D11" s="6"/>
      <c r="E11" s="6"/>
      <c r="F11" s="6"/>
      <c r="G11" s="6"/>
      <c r="H11" s="6"/>
      <c r="I11" s="6"/>
      <c r="J11" s="6" t="s">
        <v>201</v>
      </c>
      <c r="K11" s="6"/>
      <c r="L11" s="6"/>
      <c r="M11" s="6"/>
      <c r="N11" s="6"/>
      <c r="O11" s="6"/>
      <c r="P11" s="6"/>
      <c r="Q11" s="6"/>
      <c r="R11" s="6"/>
      <c r="S11" s="6"/>
      <c r="T11" s="6"/>
      <c r="U11" s="6"/>
    </row>
    <row r="12" spans="1:24" x14ac:dyDescent="0.2">
      <c r="A12" s="6" t="s">
        <v>237</v>
      </c>
      <c r="B12" s="6"/>
      <c r="C12" s="6"/>
      <c r="D12" s="6"/>
      <c r="E12" s="6"/>
      <c r="F12" s="6"/>
      <c r="G12" s="6"/>
      <c r="H12" s="6"/>
      <c r="I12" s="6"/>
      <c r="J12" s="6" t="s">
        <v>199</v>
      </c>
      <c r="K12" s="6"/>
      <c r="L12" s="6"/>
      <c r="M12" s="6"/>
      <c r="N12" s="6"/>
      <c r="O12" s="6"/>
      <c r="P12" s="6"/>
      <c r="Q12" s="6"/>
      <c r="R12" s="6"/>
      <c r="S12" s="6"/>
      <c r="T12" s="6"/>
      <c r="U12" s="6"/>
    </row>
    <row r="13" spans="1:24" x14ac:dyDescent="0.2">
      <c r="A13" s="6" t="s">
        <v>238</v>
      </c>
      <c r="B13" s="6"/>
      <c r="C13" s="6"/>
      <c r="D13" s="6"/>
      <c r="E13" s="6"/>
      <c r="F13" s="6"/>
      <c r="G13" s="6"/>
      <c r="H13" s="6"/>
      <c r="I13" s="6"/>
      <c r="J13" s="6" t="s">
        <v>151</v>
      </c>
      <c r="K13" s="6"/>
      <c r="L13" s="6"/>
      <c r="M13" s="6"/>
      <c r="N13" s="6"/>
      <c r="O13" s="6"/>
      <c r="P13" s="6"/>
      <c r="Q13" s="6"/>
      <c r="R13" s="6"/>
      <c r="S13" s="6"/>
      <c r="T13" s="6"/>
      <c r="U13" s="6"/>
    </row>
    <row r="14" spans="1:24" x14ac:dyDescent="0.2">
      <c r="A14" s="6" t="s">
        <v>239</v>
      </c>
      <c r="B14" s="6"/>
      <c r="C14" s="6"/>
      <c r="D14" s="6"/>
      <c r="E14" s="6"/>
      <c r="F14" s="6"/>
      <c r="G14" s="6"/>
      <c r="H14" s="6"/>
      <c r="I14" s="6"/>
      <c r="J14" s="6" t="s">
        <v>168</v>
      </c>
      <c r="K14" s="6"/>
      <c r="L14" s="6"/>
      <c r="M14" s="6"/>
      <c r="N14" s="6"/>
      <c r="O14" s="6"/>
      <c r="P14" s="6"/>
      <c r="Q14" s="6"/>
      <c r="R14" s="6"/>
      <c r="S14" s="6"/>
      <c r="T14" s="6"/>
      <c r="U14" s="6"/>
    </row>
    <row r="15" spans="1:24" x14ac:dyDescent="0.2">
      <c r="A15" s="6"/>
      <c r="B15" s="6"/>
      <c r="C15" s="6"/>
      <c r="D15" s="6"/>
      <c r="E15" s="6"/>
      <c r="F15" s="6"/>
      <c r="G15" s="6"/>
      <c r="H15" s="6"/>
      <c r="I15" s="6"/>
      <c r="J15" s="6" t="s">
        <v>175</v>
      </c>
      <c r="K15" s="6"/>
      <c r="L15" s="6"/>
      <c r="M15" s="6"/>
      <c r="N15" s="6"/>
      <c r="O15" s="6"/>
      <c r="P15" s="6"/>
      <c r="Q15" s="6"/>
      <c r="R15" s="6"/>
      <c r="S15" s="6"/>
      <c r="T15" s="6"/>
      <c r="U15" s="6"/>
    </row>
    <row r="16" spans="1:24" x14ac:dyDescent="0.2">
      <c r="A16" s="6"/>
      <c r="B16" s="6"/>
      <c r="C16" s="6"/>
      <c r="D16" s="6"/>
      <c r="E16" s="6"/>
      <c r="F16" s="6"/>
      <c r="G16" s="6"/>
      <c r="H16" s="6"/>
      <c r="I16" s="6"/>
      <c r="J16" s="6" t="s">
        <v>156</v>
      </c>
      <c r="K16" s="6"/>
      <c r="L16" s="6"/>
      <c r="M16" s="6"/>
      <c r="N16" s="6"/>
      <c r="O16" s="6"/>
      <c r="P16" s="6"/>
      <c r="Q16" s="6"/>
      <c r="R16" s="6"/>
      <c r="S16" s="6"/>
      <c r="T16" s="6"/>
      <c r="U16" s="6"/>
    </row>
    <row r="17" spans="1:21" x14ac:dyDescent="0.2">
      <c r="A17" s="6" t="s">
        <v>38</v>
      </c>
      <c r="B17" s="6"/>
      <c r="C17" s="6"/>
      <c r="D17" s="6"/>
      <c r="E17" s="6"/>
      <c r="F17" s="6"/>
      <c r="G17" s="6"/>
      <c r="H17" s="6"/>
      <c r="I17" s="6"/>
      <c r="J17" s="6" t="s">
        <v>27</v>
      </c>
      <c r="K17" s="6"/>
      <c r="L17" s="6"/>
      <c r="M17" s="6"/>
      <c r="N17" s="6"/>
      <c r="O17" s="6"/>
      <c r="P17" s="6"/>
      <c r="Q17" s="6"/>
      <c r="R17" s="6"/>
      <c r="S17" s="6"/>
      <c r="T17" s="6"/>
      <c r="U17" s="6"/>
    </row>
    <row r="18" spans="1:21" x14ac:dyDescent="0.2">
      <c r="A18" s="6" t="s">
        <v>39</v>
      </c>
      <c r="B18" s="6"/>
      <c r="C18" s="6"/>
      <c r="D18" s="6"/>
      <c r="E18" s="6"/>
      <c r="F18" s="6"/>
      <c r="G18" s="6"/>
      <c r="H18" s="6"/>
      <c r="I18" s="6"/>
      <c r="J18" s="6" t="s">
        <v>195</v>
      </c>
      <c r="K18" s="6"/>
      <c r="L18" s="6"/>
      <c r="M18" s="6"/>
      <c r="N18" s="6"/>
      <c r="O18" s="6"/>
      <c r="P18" s="6"/>
      <c r="Q18" s="6"/>
      <c r="R18" s="6"/>
      <c r="S18" s="6"/>
      <c r="T18" s="6"/>
      <c r="U18" s="6"/>
    </row>
    <row r="19" spans="1:21" x14ac:dyDescent="0.2">
      <c r="A19" s="6" t="s">
        <v>86</v>
      </c>
      <c r="B19" s="6"/>
      <c r="C19" s="6"/>
      <c r="D19" s="6"/>
      <c r="E19" s="6"/>
      <c r="F19" s="6"/>
      <c r="G19" s="6"/>
      <c r="H19" s="6"/>
      <c r="I19" s="6"/>
      <c r="J19" s="6" t="s">
        <v>150</v>
      </c>
      <c r="K19" s="6"/>
      <c r="L19" s="6"/>
      <c r="M19" s="6"/>
      <c r="N19" s="6"/>
      <c r="O19" s="6"/>
      <c r="P19" s="6"/>
      <c r="Q19" s="6"/>
      <c r="R19" s="6"/>
      <c r="S19" s="6"/>
      <c r="T19" s="6"/>
      <c r="U19" s="6"/>
    </row>
    <row r="20" spans="1:21" x14ac:dyDescent="0.2">
      <c r="A20" s="6"/>
      <c r="B20" s="6"/>
      <c r="C20" s="6"/>
      <c r="D20" s="6"/>
      <c r="E20" s="6"/>
      <c r="F20" s="6"/>
      <c r="G20" s="6"/>
      <c r="H20" s="6"/>
      <c r="I20" s="6"/>
      <c r="J20" s="6" t="s">
        <v>184</v>
      </c>
      <c r="K20" s="6"/>
      <c r="L20" s="6"/>
      <c r="M20" s="6"/>
      <c r="N20" s="6"/>
      <c r="O20" s="6"/>
      <c r="P20" s="6"/>
      <c r="Q20" s="6"/>
      <c r="R20" s="6"/>
      <c r="S20" s="6"/>
      <c r="T20" s="6"/>
      <c r="U20" s="6"/>
    </row>
    <row r="21" spans="1:21" x14ac:dyDescent="0.2">
      <c r="A21" s="6"/>
      <c r="B21" s="6"/>
      <c r="C21" s="6"/>
      <c r="D21" s="6"/>
      <c r="E21" s="6"/>
      <c r="F21" s="6"/>
      <c r="G21" s="6"/>
      <c r="H21" s="6"/>
      <c r="I21" s="6"/>
      <c r="J21" s="6" t="s">
        <v>159</v>
      </c>
      <c r="K21" s="6"/>
      <c r="L21" s="6"/>
      <c r="M21" s="6"/>
      <c r="N21" s="6"/>
      <c r="O21" s="6"/>
      <c r="P21" s="6"/>
      <c r="Q21" s="6"/>
      <c r="R21" s="6"/>
      <c r="S21" s="6"/>
      <c r="T21" s="6"/>
      <c r="U21" s="6"/>
    </row>
    <row r="22" spans="1:21" x14ac:dyDescent="0.2">
      <c r="A22" s="6"/>
      <c r="B22" s="6"/>
      <c r="C22" s="6"/>
      <c r="D22" s="6"/>
      <c r="E22" s="6"/>
      <c r="F22" s="6"/>
      <c r="G22" s="6"/>
      <c r="H22" s="6"/>
      <c r="I22" s="6"/>
      <c r="J22" s="6" t="s">
        <v>165</v>
      </c>
      <c r="K22" s="6"/>
      <c r="L22" s="6"/>
      <c r="M22" s="6"/>
      <c r="N22" s="6"/>
      <c r="O22" s="6"/>
      <c r="P22" s="6"/>
      <c r="Q22" s="6"/>
      <c r="R22" s="6"/>
      <c r="S22" s="6"/>
      <c r="T22" s="6"/>
      <c r="U22" s="6"/>
    </row>
    <row r="23" spans="1:21" x14ac:dyDescent="0.2">
      <c r="A23" s="10" t="s">
        <v>21</v>
      </c>
      <c r="B23" s="6"/>
      <c r="C23" s="6"/>
      <c r="D23" s="6"/>
      <c r="E23" s="6"/>
      <c r="F23" s="6"/>
      <c r="G23" s="6"/>
      <c r="H23" s="6"/>
      <c r="I23" s="6"/>
      <c r="J23" s="6" t="s">
        <v>200</v>
      </c>
      <c r="K23" s="6"/>
      <c r="L23" s="6"/>
      <c r="M23" s="6"/>
      <c r="N23" s="6"/>
      <c r="O23" s="6"/>
      <c r="P23" s="6"/>
      <c r="Q23" s="6"/>
      <c r="R23" s="6"/>
      <c r="S23" s="6"/>
      <c r="T23" s="6"/>
      <c r="U23" s="6"/>
    </row>
    <row r="24" spans="1:21" x14ac:dyDescent="0.2">
      <c r="A24" s="10" t="s">
        <v>40</v>
      </c>
      <c r="B24" s="6"/>
      <c r="C24" s="6"/>
      <c r="D24" s="6"/>
      <c r="E24" s="6"/>
      <c r="F24" s="6"/>
      <c r="G24" s="6"/>
      <c r="H24" s="6"/>
      <c r="I24" s="6"/>
      <c r="J24" s="6" t="s">
        <v>173</v>
      </c>
      <c r="K24" s="6"/>
      <c r="L24" s="6"/>
      <c r="M24" s="6"/>
      <c r="N24" s="6"/>
      <c r="O24" s="6"/>
      <c r="P24" s="6"/>
      <c r="Q24" s="6"/>
      <c r="R24" s="6"/>
      <c r="S24" s="6"/>
      <c r="T24" s="6"/>
      <c r="U24" s="6"/>
    </row>
    <row r="25" spans="1:21" x14ac:dyDescent="0.2">
      <c r="A25" s="10" t="s">
        <v>78</v>
      </c>
      <c r="B25" s="6"/>
      <c r="C25" s="6"/>
      <c r="D25" s="6"/>
      <c r="E25" s="6"/>
      <c r="F25" s="6"/>
      <c r="G25" s="6"/>
      <c r="H25" s="6"/>
      <c r="I25" s="6"/>
      <c r="J25" s="6" t="s">
        <v>205</v>
      </c>
      <c r="K25" s="6"/>
      <c r="L25" s="6"/>
      <c r="M25" s="6"/>
      <c r="N25" s="6"/>
      <c r="O25" s="6"/>
      <c r="P25" s="6"/>
      <c r="Q25" s="6"/>
      <c r="R25" s="6"/>
      <c r="S25" s="6"/>
      <c r="T25" s="6"/>
      <c r="U25" s="6"/>
    </row>
    <row r="26" spans="1:21" x14ac:dyDescent="0.2">
      <c r="A26" s="10" t="s">
        <v>86</v>
      </c>
      <c r="B26" s="6"/>
      <c r="C26" s="6"/>
      <c r="D26" s="6"/>
      <c r="E26" s="6"/>
      <c r="F26" s="6"/>
      <c r="G26" s="6"/>
      <c r="H26" s="6"/>
      <c r="I26" s="6"/>
      <c r="J26" s="6" t="s">
        <v>190</v>
      </c>
      <c r="K26" s="6"/>
      <c r="L26" s="6"/>
      <c r="M26" s="6"/>
      <c r="N26" s="6"/>
      <c r="O26" s="6"/>
      <c r="P26" s="6"/>
      <c r="Q26" s="6"/>
      <c r="R26" s="6"/>
      <c r="S26" s="6"/>
      <c r="T26" s="6"/>
      <c r="U26" s="6"/>
    </row>
    <row r="27" spans="1:21" x14ac:dyDescent="0.2">
      <c r="A27" s="10"/>
      <c r="B27" s="6"/>
      <c r="C27" s="6"/>
      <c r="D27" s="6"/>
      <c r="E27" s="6"/>
      <c r="F27" s="6"/>
      <c r="G27" s="6"/>
      <c r="H27" s="6"/>
      <c r="I27" s="6"/>
      <c r="J27" s="6" t="s">
        <v>196</v>
      </c>
      <c r="K27" s="6"/>
      <c r="L27" s="6"/>
      <c r="M27" s="6"/>
      <c r="N27" s="6"/>
      <c r="O27" s="6"/>
      <c r="P27" s="6"/>
      <c r="Q27" s="6"/>
      <c r="R27" s="6"/>
      <c r="S27" s="6"/>
      <c r="T27" s="6"/>
      <c r="U27" s="6"/>
    </row>
    <row r="28" spans="1:21" x14ac:dyDescent="0.2">
      <c r="A28" s="10" t="s">
        <v>330</v>
      </c>
      <c r="B28" s="6"/>
      <c r="C28" s="6"/>
      <c r="D28" s="6"/>
      <c r="E28" s="6"/>
      <c r="F28" s="6"/>
      <c r="G28" s="6"/>
      <c r="H28" s="6"/>
      <c r="I28" s="6"/>
      <c r="J28" s="6" t="s">
        <v>202</v>
      </c>
      <c r="K28" s="6"/>
      <c r="L28" s="6"/>
      <c r="M28" s="6"/>
      <c r="N28" s="6"/>
      <c r="O28" s="6"/>
      <c r="P28" s="6"/>
      <c r="Q28" s="6"/>
      <c r="R28" s="6"/>
      <c r="S28" s="6"/>
      <c r="T28" s="6"/>
      <c r="U28" s="6"/>
    </row>
    <row r="29" spans="1:21" x14ac:dyDescent="0.2">
      <c r="A29" s="10" t="s">
        <v>331</v>
      </c>
      <c r="B29" s="6"/>
      <c r="C29" s="6"/>
      <c r="D29" s="6"/>
      <c r="E29" s="6"/>
      <c r="F29" s="6"/>
      <c r="G29" s="6"/>
      <c r="H29" s="6"/>
      <c r="I29" s="6"/>
      <c r="J29" s="6" t="s">
        <v>149</v>
      </c>
      <c r="K29" s="6"/>
      <c r="L29" s="6"/>
      <c r="M29" s="6"/>
      <c r="N29" s="6"/>
      <c r="O29" s="6"/>
      <c r="P29" s="6"/>
      <c r="Q29" s="6"/>
      <c r="R29" s="6"/>
      <c r="S29" s="6"/>
      <c r="T29" s="6"/>
      <c r="U29" s="6"/>
    </row>
    <row r="30" spans="1:21" x14ac:dyDescent="0.2">
      <c r="A30" s="10" t="s">
        <v>332</v>
      </c>
      <c r="B30" s="6"/>
      <c r="C30" s="6"/>
      <c r="D30" s="6"/>
      <c r="E30" s="6"/>
      <c r="F30" s="6"/>
      <c r="G30" s="6"/>
      <c r="H30" s="6"/>
      <c r="I30" s="6"/>
      <c r="J30" s="6" t="s">
        <v>178</v>
      </c>
      <c r="K30" s="6"/>
      <c r="L30" s="6"/>
      <c r="M30" s="6"/>
      <c r="N30" s="6"/>
      <c r="O30" s="6"/>
      <c r="P30" s="6"/>
      <c r="Q30" s="6"/>
      <c r="R30" s="6"/>
      <c r="S30" s="6"/>
      <c r="T30" s="6"/>
      <c r="U30" s="6"/>
    </row>
    <row r="31" spans="1:21" x14ac:dyDescent="0.2">
      <c r="A31" s="10" t="s">
        <v>333</v>
      </c>
      <c r="B31" s="6"/>
      <c r="C31" s="6"/>
      <c r="D31" s="6"/>
      <c r="E31" s="6"/>
      <c r="F31" s="6"/>
      <c r="G31" s="6"/>
      <c r="H31" s="6"/>
      <c r="I31" s="6"/>
      <c r="J31" s="6" t="s">
        <v>154</v>
      </c>
      <c r="K31" s="6"/>
      <c r="L31" s="6"/>
      <c r="M31" s="6"/>
      <c r="N31" s="6"/>
      <c r="O31" s="6"/>
      <c r="P31" s="6"/>
      <c r="Q31" s="6"/>
      <c r="R31" s="6"/>
      <c r="S31" s="6"/>
      <c r="T31" s="6"/>
      <c r="U31" s="6"/>
    </row>
    <row r="32" spans="1:21" x14ac:dyDescent="0.2">
      <c r="A32" s="10" t="s">
        <v>334</v>
      </c>
      <c r="B32" s="6"/>
      <c r="C32" s="6"/>
      <c r="D32" s="6"/>
      <c r="E32" s="6"/>
      <c r="F32" s="6"/>
      <c r="G32" s="6"/>
      <c r="H32" s="6"/>
      <c r="I32" s="6"/>
      <c r="J32" s="6" t="s">
        <v>167</v>
      </c>
      <c r="K32" s="6"/>
      <c r="L32" s="6"/>
      <c r="M32" s="6"/>
      <c r="N32" s="6"/>
      <c r="O32" s="6"/>
      <c r="P32" s="6"/>
      <c r="Q32" s="6"/>
      <c r="R32" s="6"/>
      <c r="S32" s="6"/>
      <c r="T32" s="6"/>
      <c r="U32" s="6"/>
    </row>
    <row r="33" spans="1:21" x14ac:dyDescent="0.2">
      <c r="A33" s="10" t="s">
        <v>335</v>
      </c>
      <c r="B33" s="6"/>
      <c r="C33" s="6"/>
      <c r="D33" s="6"/>
      <c r="E33" s="6"/>
      <c r="F33" s="6"/>
      <c r="G33" s="6"/>
      <c r="H33" s="6"/>
      <c r="I33" s="6"/>
      <c r="J33" s="6" t="s">
        <v>193</v>
      </c>
      <c r="K33" s="6"/>
      <c r="L33" s="6"/>
      <c r="M33" s="6"/>
      <c r="N33" s="6"/>
      <c r="O33" s="6"/>
      <c r="P33" s="6"/>
      <c r="Q33" s="6"/>
      <c r="R33" s="6"/>
      <c r="S33" s="6"/>
      <c r="T33" s="6"/>
      <c r="U33" s="6"/>
    </row>
    <row r="34" spans="1:21" x14ac:dyDescent="0.2">
      <c r="A34" s="10" t="s">
        <v>336</v>
      </c>
      <c r="B34" s="6"/>
      <c r="C34" s="6"/>
      <c r="D34" s="6"/>
      <c r="E34" s="6"/>
      <c r="F34" s="6"/>
      <c r="G34" s="6"/>
      <c r="H34" s="6"/>
      <c r="I34" s="6"/>
      <c r="J34" s="6" t="s">
        <v>152</v>
      </c>
      <c r="K34" s="6"/>
      <c r="L34" s="6"/>
      <c r="M34" s="6"/>
      <c r="N34" s="6"/>
      <c r="O34" s="6"/>
      <c r="P34" s="6"/>
      <c r="Q34" s="6"/>
      <c r="R34" s="6"/>
      <c r="S34" s="6"/>
      <c r="T34" s="6"/>
      <c r="U34" s="6"/>
    </row>
    <row r="35" spans="1:21" x14ac:dyDescent="0.2">
      <c r="A35" s="10" t="s">
        <v>337</v>
      </c>
      <c r="B35" s="6"/>
      <c r="C35" s="6"/>
      <c r="D35" s="6"/>
      <c r="E35" s="6"/>
      <c r="F35" s="6"/>
      <c r="G35" s="6"/>
      <c r="H35" s="6"/>
      <c r="I35" s="6"/>
      <c r="J35" s="6" t="s">
        <v>194</v>
      </c>
      <c r="K35" s="6"/>
      <c r="L35" s="6"/>
      <c r="M35" s="6"/>
      <c r="N35" s="6"/>
      <c r="O35" s="6"/>
      <c r="P35" s="6"/>
      <c r="Q35" s="6"/>
      <c r="R35" s="6"/>
      <c r="S35" s="6"/>
      <c r="T35" s="6"/>
      <c r="U35" s="6"/>
    </row>
    <row r="36" spans="1:21" x14ac:dyDescent="0.2">
      <c r="A36" s="10" t="s">
        <v>338</v>
      </c>
      <c r="B36" s="6"/>
      <c r="C36" s="6"/>
      <c r="D36" s="6"/>
      <c r="E36" s="6"/>
      <c r="F36" s="6"/>
      <c r="G36" s="6"/>
      <c r="H36" s="6"/>
      <c r="I36" s="6"/>
      <c r="J36" s="6" t="s">
        <v>183</v>
      </c>
      <c r="K36" s="6"/>
      <c r="L36" s="6"/>
      <c r="M36" s="6"/>
      <c r="N36" s="6"/>
      <c r="O36" s="6"/>
      <c r="P36" s="6"/>
      <c r="Q36" s="6"/>
      <c r="R36" s="6"/>
      <c r="S36" s="6"/>
      <c r="T36" s="6"/>
      <c r="U36" s="6"/>
    </row>
    <row r="37" spans="1:21" x14ac:dyDescent="0.2">
      <c r="A37" s="10" t="s">
        <v>339</v>
      </c>
      <c r="B37" s="6"/>
      <c r="C37" s="6"/>
      <c r="D37" s="6"/>
      <c r="E37" s="6"/>
      <c r="F37" s="6"/>
      <c r="G37" s="6"/>
      <c r="H37" s="6"/>
      <c r="I37" s="6"/>
      <c r="J37" s="6" t="s">
        <v>153</v>
      </c>
      <c r="K37" s="6"/>
      <c r="L37" s="6"/>
      <c r="M37" s="6"/>
      <c r="N37" s="6"/>
      <c r="O37" s="6"/>
      <c r="P37" s="6"/>
      <c r="Q37" s="6"/>
      <c r="R37" s="6"/>
      <c r="S37" s="6"/>
      <c r="T37" s="6"/>
      <c r="U37" s="6"/>
    </row>
    <row r="38" spans="1:21" x14ac:dyDescent="0.2">
      <c r="A38" s="10" t="s">
        <v>340</v>
      </c>
      <c r="B38" s="6"/>
      <c r="C38" s="6"/>
      <c r="D38" s="6"/>
      <c r="E38" s="6"/>
      <c r="F38" s="6"/>
      <c r="G38" s="6"/>
      <c r="H38" s="6"/>
      <c r="I38" s="6"/>
      <c r="J38" s="6" t="s">
        <v>169</v>
      </c>
      <c r="K38" s="6"/>
      <c r="L38" s="6"/>
      <c r="M38" s="6"/>
      <c r="N38" s="6"/>
      <c r="O38" s="6"/>
      <c r="P38" s="6"/>
      <c r="Q38" s="6"/>
      <c r="R38" s="6"/>
      <c r="S38" s="6"/>
      <c r="T38" s="6"/>
      <c r="U38" s="6"/>
    </row>
    <row r="39" spans="1:21" x14ac:dyDescent="0.2">
      <c r="A39" s="10" t="s">
        <v>341</v>
      </c>
      <c r="B39" s="6"/>
      <c r="C39" s="6"/>
      <c r="D39" s="6"/>
      <c r="E39" s="6"/>
      <c r="F39" s="6"/>
      <c r="G39" s="6"/>
      <c r="H39" s="6"/>
      <c r="I39" s="6"/>
      <c r="J39" s="6" t="s">
        <v>157</v>
      </c>
      <c r="K39" s="6"/>
      <c r="L39" s="6"/>
      <c r="M39" s="6"/>
      <c r="N39" s="6"/>
      <c r="O39" s="6"/>
      <c r="P39" s="6"/>
      <c r="Q39" s="6"/>
      <c r="R39" s="6"/>
      <c r="S39" s="6"/>
      <c r="T39" s="6"/>
      <c r="U39" s="6"/>
    </row>
    <row r="40" spans="1:21" x14ac:dyDescent="0.2">
      <c r="A40" s="10" t="s">
        <v>342</v>
      </c>
      <c r="B40" s="6"/>
      <c r="C40" s="6"/>
      <c r="D40" s="6"/>
      <c r="E40" s="6"/>
      <c r="F40" s="6"/>
      <c r="G40" s="6"/>
      <c r="H40" s="6"/>
      <c r="I40" s="6"/>
      <c r="J40" s="6" t="s">
        <v>174</v>
      </c>
      <c r="K40" s="6"/>
      <c r="L40" s="6"/>
      <c r="M40" s="6"/>
      <c r="N40" s="6"/>
      <c r="O40" s="6"/>
      <c r="P40" s="6"/>
      <c r="Q40" s="6"/>
      <c r="R40" s="6"/>
      <c r="S40" s="6"/>
      <c r="T40" s="6"/>
      <c r="U40" s="6"/>
    </row>
    <row r="41" spans="1:21" x14ac:dyDescent="0.2">
      <c r="A41" s="10" t="s">
        <v>343</v>
      </c>
      <c r="B41" s="6"/>
      <c r="C41" s="6"/>
      <c r="D41" s="6"/>
      <c r="E41" s="6"/>
      <c r="F41" s="6"/>
      <c r="G41" s="6"/>
      <c r="H41" s="6"/>
      <c r="I41" s="6"/>
      <c r="J41" s="6" t="s">
        <v>189</v>
      </c>
      <c r="K41" s="6"/>
      <c r="L41" s="6"/>
      <c r="M41" s="6"/>
      <c r="N41" s="6"/>
      <c r="O41" s="6"/>
      <c r="P41" s="6"/>
      <c r="Q41" s="6"/>
      <c r="R41" s="6"/>
      <c r="S41" s="6"/>
      <c r="T41" s="6"/>
      <c r="U41" s="6"/>
    </row>
    <row r="42" spans="1:21" x14ac:dyDescent="0.2">
      <c r="A42" s="10" t="s">
        <v>344</v>
      </c>
      <c r="B42" s="6"/>
      <c r="C42" s="6"/>
      <c r="D42" s="6"/>
      <c r="E42" s="6"/>
      <c r="F42" s="6"/>
      <c r="G42" s="6"/>
      <c r="H42" s="6"/>
      <c r="I42" s="6"/>
      <c r="J42" s="6" t="s">
        <v>191</v>
      </c>
      <c r="K42" s="6"/>
      <c r="L42" s="6"/>
      <c r="M42" s="6"/>
      <c r="N42" s="6"/>
      <c r="O42" s="6"/>
      <c r="P42" s="6"/>
      <c r="Q42" s="6"/>
      <c r="R42" s="6"/>
      <c r="S42" s="6"/>
      <c r="T42" s="6"/>
      <c r="U42" s="6"/>
    </row>
    <row r="43" spans="1:21" x14ac:dyDescent="0.2">
      <c r="A43" s="10" t="s">
        <v>345</v>
      </c>
      <c r="B43" s="6"/>
      <c r="C43" s="6"/>
      <c r="D43" s="6"/>
      <c r="E43" s="6"/>
      <c r="F43" s="6"/>
      <c r="G43" s="6"/>
      <c r="H43" s="6"/>
      <c r="I43" s="6"/>
      <c r="J43" s="6" t="s">
        <v>192</v>
      </c>
      <c r="K43" s="6"/>
      <c r="L43" s="6"/>
      <c r="M43" s="6"/>
      <c r="N43" s="6"/>
      <c r="O43" s="6"/>
      <c r="P43" s="6"/>
      <c r="Q43" s="6"/>
      <c r="R43" s="6"/>
      <c r="S43" s="6"/>
      <c r="T43" s="6"/>
      <c r="U43" s="6"/>
    </row>
    <row r="44" spans="1:21" x14ac:dyDescent="0.2">
      <c r="A44" s="10" t="s">
        <v>346</v>
      </c>
      <c r="B44" s="6"/>
      <c r="C44" s="6"/>
      <c r="D44" s="6"/>
      <c r="E44" s="6"/>
      <c r="F44" s="6"/>
      <c r="G44" s="6"/>
      <c r="H44" s="6"/>
      <c r="I44" s="6"/>
      <c r="J44" s="6" t="s">
        <v>158</v>
      </c>
      <c r="K44" s="6"/>
      <c r="L44" s="6"/>
      <c r="M44" s="6"/>
      <c r="N44" s="6"/>
      <c r="O44" s="6"/>
      <c r="P44" s="6"/>
      <c r="Q44" s="6"/>
      <c r="R44" s="6"/>
      <c r="S44" s="6"/>
      <c r="T44" s="6"/>
      <c r="U44" s="6"/>
    </row>
    <row r="45" spans="1:21" x14ac:dyDescent="0.2">
      <c r="A45" s="10" t="s">
        <v>347</v>
      </c>
      <c r="B45" s="6"/>
      <c r="C45" s="6"/>
      <c r="D45" s="6"/>
      <c r="E45" s="6"/>
      <c r="F45" s="6"/>
      <c r="G45" s="6"/>
      <c r="H45" s="6"/>
      <c r="I45" s="6"/>
      <c r="J45" s="6" t="s">
        <v>182</v>
      </c>
      <c r="K45" s="6"/>
      <c r="L45" s="6"/>
      <c r="M45" s="6"/>
      <c r="N45" s="6"/>
      <c r="O45" s="6"/>
      <c r="P45" s="6"/>
      <c r="Q45" s="6"/>
      <c r="R45" s="6"/>
      <c r="S45" s="6"/>
      <c r="T45" s="6"/>
      <c r="U45" s="6"/>
    </row>
    <row r="46" spans="1:21" x14ac:dyDescent="0.2">
      <c r="A46" s="10" t="s">
        <v>348</v>
      </c>
      <c r="B46" s="6"/>
      <c r="C46" s="6"/>
      <c r="D46" s="6"/>
      <c r="E46" s="6"/>
      <c r="F46" s="6"/>
      <c r="G46" s="6"/>
      <c r="H46" s="6"/>
      <c r="I46" s="6"/>
      <c r="J46" s="6" t="s">
        <v>203</v>
      </c>
      <c r="K46" s="6"/>
      <c r="L46" s="6"/>
      <c r="M46" s="6"/>
      <c r="N46" s="6"/>
      <c r="O46" s="6"/>
      <c r="P46" s="6"/>
      <c r="Q46" s="6"/>
      <c r="R46" s="6"/>
      <c r="S46" s="6"/>
      <c r="T46" s="6"/>
      <c r="U46" s="6"/>
    </row>
    <row r="47" spans="1:21" x14ac:dyDescent="0.2">
      <c r="A47" s="10" t="s">
        <v>349</v>
      </c>
      <c r="B47" s="6"/>
      <c r="C47" s="6"/>
      <c r="D47" s="6"/>
      <c r="E47" s="6"/>
      <c r="F47" s="6"/>
      <c r="G47" s="6"/>
      <c r="H47" s="6"/>
      <c r="I47" s="6"/>
      <c r="J47" s="6" t="s">
        <v>197</v>
      </c>
      <c r="K47" s="6"/>
      <c r="L47" s="6"/>
      <c r="M47" s="6"/>
      <c r="N47" s="6"/>
      <c r="O47" s="6"/>
      <c r="P47" s="6"/>
      <c r="Q47" s="6"/>
      <c r="R47" s="6"/>
      <c r="S47" s="6"/>
      <c r="T47" s="6"/>
      <c r="U47" s="6"/>
    </row>
    <row r="48" spans="1:21" x14ac:dyDescent="0.2">
      <c r="A48" s="10" t="s">
        <v>350</v>
      </c>
      <c r="B48" s="6"/>
      <c r="C48" s="6"/>
      <c r="D48" s="6"/>
      <c r="E48" s="6"/>
      <c r="F48" s="6"/>
      <c r="G48" s="6"/>
      <c r="H48" s="6"/>
      <c r="I48" s="6"/>
      <c r="J48" s="6" t="s">
        <v>23</v>
      </c>
      <c r="K48" s="6"/>
      <c r="L48" s="6"/>
      <c r="M48" s="6"/>
      <c r="N48" s="6"/>
      <c r="O48" s="6"/>
      <c r="P48" s="6"/>
      <c r="Q48" s="6"/>
      <c r="R48" s="6"/>
      <c r="S48" s="6"/>
      <c r="T48" s="6"/>
      <c r="U48" s="6"/>
    </row>
    <row r="49" spans="1:21" x14ac:dyDescent="0.2">
      <c r="A49" s="10" t="s">
        <v>351</v>
      </c>
      <c r="B49" s="6"/>
      <c r="C49" s="6"/>
      <c r="D49" s="6"/>
      <c r="E49" s="6"/>
      <c r="F49" s="6"/>
      <c r="G49" s="6"/>
      <c r="H49" s="6"/>
      <c r="I49" s="6"/>
      <c r="J49" s="6" t="s">
        <v>161</v>
      </c>
      <c r="K49" s="6"/>
      <c r="L49" s="6"/>
      <c r="M49" s="6"/>
      <c r="N49" s="6"/>
      <c r="O49" s="6"/>
      <c r="P49" s="6"/>
      <c r="Q49" s="6"/>
      <c r="R49" s="6"/>
      <c r="S49" s="6"/>
      <c r="T49" s="6"/>
      <c r="U49" s="6"/>
    </row>
    <row r="50" spans="1:21" x14ac:dyDescent="0.2">
      <c r="A50" s="11" t="s">
        <v>129</v>
      </c>
      <c r="J50" s="6" t="s">
        <v>155</v>
      </c>
    </row>
    <row r="51" spans="1:21" x14ac:dyDescent="0.2">
      <c r="A51" s="11"/>
      <c r="J51" s="6" t="s">
        <v>204</v>
      </c>
    </row>
    <row r="52" spans="1:21" x14ac:dyDescent="0.2">
      <c r="A52" s="11"/>
      <c r="J52" s="6" t="s">
        <v>172</v>
      </c>
    </row>
    <row r="53" spans="1:21" x14ac:dyDescent="0.2">
      <c r="A53" s="9" t="s">
        <v>1</v>
      </c>
      <c r="J53" s="6" t="s">
        <v>180</v>
      </c>
    </row>
    <row r="54" spans="1:21" x14ac:dyDescent="0.2">
      <c r="A54" s="9" t="s">
        <v>51</v>
      </c>
      <c r="J54" s="6" t="s">
        <v>181</v>
      </c>
    </row>
    <row r="55" spans="1:21" x14ac:dyDescent="0.2">
      <c r="A55" s="11" t="s">
        <v>129</v>
      </c>
      <c r="J55" s="6" t="s">
        <v>176</v>
      </c>
    </row>
    <row r="56" spans="1:21" x14ac:dyDescent="0.2">
      <c r="J56" s="6" t="s">
        <v>177</v>
      </c>
    </row>
    <row r="57" spans="1:21" x14ac:dyDescent="0.2">
      <c r="A57" s="9" t="s">
        <v>52</v>
      </c>
      <c r="J57" s="6" t="s">
        <v>166</v>
      </c>
    </row>
    <row r="58" spans="1:21" x14ac:dyDescent="0.2">
      <c r="A58" s="9" t="s">
        <v>53</v>
      </c>
      <c r="J58" s="6" t="s">
        <v>170</v>
      </c>
    </row>
    <row r="59" spans="1:21" x14ac:dyDescent="0.2">
      <c r="A59" s="9" t="s">
        <v>54</v>
      </c>
      <c r="J59" s="6" t="s">
        <v>162</v>
      </c>
    </row>
    <row r="60" spans="1:21" x14ac:dyDescent="0.2">
      <c r="A60" s="9" t="s">
        <v>132</v>
      </c>
      <c r="J60" s="6" t="s">
        <v>198</v>
      </c>
    </row>
    <row r="61" spans="1:21" x14ac:dyDescent="0.2">
      <c r="J61" s="6" t="s">
        <v>211</v>
      </c>
      <c r="K61" s="6"/>
      <c r="L61" s="6"/>
      <c r="M61" s="6"/>
    </row>
    <row r="62" spans="1:21" x14ac:dyDescent="0.2">
      <c r="J62" s="6" t="s">
        <v>212</v>
      </c>
    </row>
    <row r="63" spans="1:21" x14ac:dyDescent="0.2">
      <c r="J63" s="6" t="s">
        <v>213</v>
      </c>
      <c r="K63" s="6"/>
      <c r="L63" s="6"/>
    </row>
    <row r="65" spans="1:1" x14ac:dyDescent="0.2">
      <c r="A65" s="12" t="s">
        <v>43</v>
      </c>
    </row>
    <row r="66" spans="1:1" x14ac:dyDescent="0.2">
      <c r="A66" s="12" t="s">
        <v>42</v>
      </c>
    </row>
    <row r="67" spans="1:1" x14ac:dyDescent="0.2">
      <c r="A67" s="12" t="s">
        <v>44</v>
      </c>
    </row>
    <row r="68" spans="1:1" x14ac:dyDescent="0.2">
      <c r="A68" s="9" t="s">
        <v>85</v>
      </c>
    </row>
    <row r="95" spans="1:1" x14ac:dyDescent="0.2">
      <c r="A95" s="11" t="s">
        <v>136</v>
      </c>
    </row>
    <row r="96" spans="1:1" x14ac:dyDescent="0.2">
      <c r="A96" s="11" t="s">
        <v>137</v>
      </c>
    </row>
    <row r="97" spans="1:1" x14ac:dyDescent="0.2">
      <c r="A97" s="11" t="s">
        <v>138</v>
      </c>
    </row>
    <row r="98" spans="1:1" x14ac:dyDescent="0.2">
      <c r="A98" s="11" t="s">
        <v>139</v>
      </c>
    </row>
    <row r="99" spans="1:1" x14ac:dyDescent="0.2">
      <c r="A99" s="11" t="s">
        <v>141</v>
      </c>
    </row>
    <row r="100" spans="1:1" x14ac:dyDescent="0.2">
      <c r="A100" s="11" t="s">
        <v>140</v>
      </c>
    </row>
  </sheetData>
  <sheetProtection selectLockedCells="1" selectUnlockedCells="1"/>
  <sortState xmlns:xlrd2="http://schemas.microsoft.com/office/spreadsheetml/2017/richdata2" ref="J2:J61">
    <sortCondition ref="J2"/>
  </sortState>
  <phoneticPr fontId="4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90E5E-A303-4180-8DBF-E055947C9A68}">
  <sheetPr>
    <tabColor rgb="FFFFC000"/>
  </sheetPr>
  <dimension ref="A1:Q32"/>
  <sheetViews>
    <sheetView showGridLines="0" zoomScaleNormal="100" zoomScaleSheetLayoutView="130" workbookViewId="0">
      <selection sqref="A1:C1"/>
    </sheetView>
  </sheetViews>
  <sheetFormatPr defaultColWidth="10.28515625" defaultRowHeight="14.25" x14ac:dyDescent="0.2"/>
  <cols>
    <col min="1" max="2" width="15.7109375" style="377" customWidth="1"/>
    <col min="3" max="3" width="27" style="377" bestFit="1" customWidth="1"/>
    <col min="4" max="16384" width="10.28515625" style="377"/>
  </cols>
  <sheetData>
    <row r="1" spans="1:17" ht="45" customHeight="1" x14ac:dyDescent="0.2">
      <c r="A1" s="563" t="s">
        <v>359</v>
      </c>
      <c r="B1" s="563"/>
      <c r="C1" s="563"/>
      <c r="D1" s="399"/>
    </row>
    <row r="2" spans="1:17" s="380" customFormat="1" ht="18" x14ac:dyDescent="0.25">
      <c r="A2" s="385" t="s">
        <v>87</v>
      </c>
      <c r="B2" s="379"/>
      <c r="C2" s="379"/>
      <c r="D2" s="379"/>
      <c r="E2" s="379"/>
      <c r="F2" s="379"/>
      <c r="G2" s="379"/>
      <c r="H2" s="379"/>
      <c r="I2" s="379"/>
      <c r="J2" s="379"/>
      <c r="K2" s="379"/>
      <c r="L2" s="379"/>
      <c r="M2" s="379"/>
      <c r="N2" s="379"/>
      <c r="Q2" s="381"/>
    </row>
    <row r="3" spans="1:17" s="380" customFormat="1" ht="15.95" customHeight="1" x14ac:dyDescent="0.25">
      <c r="B3" s="378" t="s">
        <v>360</v>
      </c>
      <c r="C3" s="379" t="s">
        <v>87</v>
      </c>
      <c r="D3" s="398"/>
      <c r="E3" s="379"/>
      <c r="F3" s="379"/>
      <c r="G3" s="379"/>
      <c r="H3" s="379"/>
      <c r="I3" s="379"/>
      <c r="J3" s="379"/>
      <c r="K3" s="379"/>
      <c r="L3" s="379"/>
      <c r="M3" s="379"/>
      <c r="N3" s="379"/>
      <c r="Q3" s="381"/>
    </row>
    <row r="4" spans="1:17" s="380" customFormat="1" ht="15.95" customHeight="1" x14ac:dyDescent="0.25">
      <c r="B4" s="378"/>
      <c r="C4" s="379"/>
      <c r="D4" s="379"/>
      <c r="E4" s="379"/>
      <c r="F4" s="379"/>
      <c r="G4" s="379"/>
      <c r="H4" s="379"/>
      <c r="I4" s="379"/>
      <c r="J4" s="379"/>
      <c r="K4" s="379"/>
      <c r="L4" s="379"/>
      <c r="M4" s="379"/>
      <c r="N4" s="379"/>
      <c r="Q4" s="381"/>
    </row>
    <row r="5" spans="1:17" s="380" customFormat="1" ht="18" x14ac:dyDescent="0.25">
      <c r="A5" s="385" t="s">
        <v>434</v>
      </c>
      <c r="B5" s="379"/>
      <c r="C5" s="379"/>
      <c r="D5" s="379"/>
      <c r="E5" s="379"/>
      <c r="F5" s="379"/>
      <c r="G5" s="379"/>
      <c r="H5" s="379"/>
      <c r="I5" s="379"/>
      <c r="J5" s="379"/>
      <c r="K5" s="379"/>
      <c r="L5" s="379"/>
      <c r="M5" s="379"/>
      <c r="N5" s="379"/>
      <c r="Q5" s="381"/>
    </row>
    <row r="6" spans="1:17" s="380" customFormat="1" ht="15.95" customHeight="1" x14ac:dyDescent="0.25">
      <c r="B6" s="378" t="s">
        <v>361</v>
      </c>
      <c r="C6" s="379" t="s">
        <v>55</v>
      </c>
      <c r="D6" s="379"/>
      <c r="E6" s="379"/>
      <c r="F6" s="379"/>
      <c r="G6" s="379"/>
      <c r="H6" s="379"/>
      <c r="I6" s="379"/>
      <c r="J6" s="379"/>
      <c r="K6" s="379"/>
      <c r="L6" s="379"/>
      <c r="M6" s="379"/>
      <c r="N6" s="379"/>
      <c r="Q6" s="381"/>
    </row>
    <row r="7" spans="1:17" s="380" customFormat="1" x14ac:dyDescent="0.25">
      <c r="A7" s="378"/>
      <c r="B7" s="379"/>
      <c r="C7" s="379"/>
      <c r="D7" s="379"/>
      <c r="E7" s="379"/>
      <c r="F7" s="379"/>
      <c r="G7" s="379"/>
      <c r="H7" s="379"/>
      <c r="I7" s="379"/>
      <c r="J7" s="379"/>
      <c r="K7" s="379"/>
      <c r="L7" s="379"/>
      <c r="M7" s="379"/>
      <c r="N7" s="379"/>
      <c r="Q7" s="381"/>
    </row>
    <row r="8" spans="1:17" s="380" customFormat="1" ht="18" x14ac:dyDescent="0.25">
      <c r="A8" s="385" t="s">
        <v>439</v>
      </c>
      <c r="B8" s="379"/>
      <c r="C8" s="379"/>
      <c r="D8" s="379"/>
      <c r="E8" s="379"/>
      <c r="F8" s="379"/>
      <c r="G8" s="379"/>
      <c r="H8" s="379"/>
      <c r="I8" s="379"/>
      <c r="J8" s="379"/>
      <c r="K8" s="379"/>
      <c r="L8" s="379"/>
      <c r="M8" s="379"/>
      <c r="N8" s="379"/>
      <c r="Q8" s="381"/>
    </row>
    <row r="9" spans="1:17" s="380" customFormat="1" ht="15.95" customHeight="1" x14ac:dyDescent="0.25">
      <c r="B9" s="378" t="s">
        <v>362</v>
      </c>
      <c r="C9" s="379" t="s">
        <v>453</v>
      </c>
      <c r="D9" s="398"/>
      <c r="E9" s="379"/>
      <c r="F9" s="379"/>
      <c r="G9" s="379"/>
      <c r="H9" s="379"/>
      <c r="I9" s="379"/>
      <c r="J9" s="379"/>
      <c r="K9" s="379"/>
      <c r="L9" s="379"/>
      <c r="M9" s="379"/>
      <c r="N9" s="379"/>
      <c r="Q9" s="381"/>
    </row>
    <row r="10" spans="1:17" s="380" customFormat="1" ht="15.95" customHeight="1" x14ac:dyDescent="0.25">
      <c r="B10" s="378" t="s">
        <v>363</v>
      </c>
      <c r="C10" s="379" t="s">
        <v>454</v>
      </c>
      <c r="D10" s="379"/>
      <c r="E10" s="379"/>
      <c r="F10" s="379"/>
      <c r="G10" s="379"/>
      <c r="H10" s="379"/>
      <c r="I10" s="379"/>
      <c r="J10" s="379"/>
      <c r="K10" s="379"/>
      <c r="L10" s="379"/>
      <c r="M10" s="379"/>
      <c r="N10" s="379"/>
      <c r="Q10" s="381"/>
    </row>
    <row r="11" spans="1:17" ht="15.95" customHeight="1" x14ac:dyDescent="0.2">
      <c r="B11" s="378" t="s">
        <v>364</v>
      </c>
      <c r="C11" s="379" t="s">
        <v>455</v>
      </c>
    </row>
    <row r="12" spans="1:17" s="380" customFormat="1" ht="15.95" customHeight="1" x14ac:dyDescent="0.25">
      <c r="B12" s="378" t="s">
        <v>365</v>
      </c>
      <c r="C12" s="379" t="s">
        <v>456</v>
      </c>
      <c r="D12" s="379"/>
      <c r="E12" s="379"/>
      <c r="F12" s="379"/>
      <c r="G12" s="379"/>
      <c r="H12" s="379"/>
      <c r="I12" s="379"/>
      <c r="J12" s="379"/>
      <c r="K12" s="379"/>
      <c r="L12" s="379"/>
      <c r="M12" s="379"/>
      <c r="N12" s="379"/>
      <c r="Q12" s="381"/>
    </row>
    <row r="13" spans="1:17" s="379" customFormat="1" ht="15.95" customHeight="1" x14ac:dyDescent="0.25">
      <c r="B13" s="378" t="s">
        <v>366</v>
      </c>
      <c r="C13" s="379" t="s">
        <v>457</v>
      </c>
    </row>
    <row r="14" spans="1:17" s="379" customFormat="1" ht="15.95" customHeight="1" x14ac:dyDescent="0.25">
      <c r="B14" s="378" t="s">
        <v>367</v>
      </c>
      <c r="C14" s="379" t="s">
        <v>458</v>
      </c>
    </row>
    <row r="15" spans="1:17" s="379" customFormat="1" ht="15.95" customHeight="1" x14ac:dyDescent="0.25">
      <c r="B15" s="378"/>
    </row>
    <row r="16" spans="1:17" s="380" customFormat="1" ht="18" x14ac:dyDescent="0.25">
      <c r="A16" s="385" t="s">
        <v>373</v>
      </c>
      <c r="B16" s="379"/>
      <c r="C16" s="379"/>
      <c r="D16" s="379"/>
      <c r="E16" s="379"/>
      <c r="F16" s="379"/>
      <c r="G16" s="379"/>
      <c r="H16" s="379"/>
      <c r="I16" s="379"/>
      <c r="J16" s="379"/>
      <c r="K16" s="379"/>
      <c r="L16" s="379"/>
      <c r="M16" s="379"/>
      <c r="N16" s="379"/>
      <c r="Q16" s="381"/>
    </row>
    <row r="17" spans="1:17" s="379" customFormat="1" ht="15.95" customHeight="1" x14ac:dyDescent="0.25">
      <c r="B17" s="378" t="s">
        <v>368</v>
      </c>
      <c r="C17" s="553" t="s">
        <v>475</v>
      </c>
      <c r="D17" s="382"/>
      <c r="E17" s="382"/>
      <c r="F17" s="382"/>
      <c r="G17" s="382"/>
      <c r="H17" s="382"/>
      <c r="I17" s="382"/>
      <c r="J17" s="382"/>
    </row>
    <row r="18" spans="1:17" s="379" customFormat="1" ht="15.95" customHeight="1" x14ac:dyDescent="0.25">
      <c r="B18" s="378"/>
      <c r="D18" s="382"/>
      <c r="E18" s="382"/>
      <c r="F18" s="382"/>
      <c r="G18" s="382"/>
      <c r="H18" s="382"/>
      <c r="I18" s="382"/>
      <c r="J18" s="382"/>
    </row>
    <row r="19" spans="1:17" s="380" customFormat="1" ht="18" x14ac:dyDescent="0.25">
      <c r="A19" s="385" t="s">
        <v>214</v>
      </c>
      <c r="B19" s="379"/>
      <c r="C19" s="379"/>
      <c r="D19" s="379"/>
      <c r="E19" s="379"/>
      <c r="F19" s="379"/>
      <c r="G19" s="379"/>
      <c r="H19" s="379"/>
      <c r="I19" s="379"/>
      <c r="J19" s="379"/>
      <c r="K19" s="379"/>
      <c r="L19" s="379"/>
      <c r="M19" s="379"/>
      <c r="N19" s="379"/>
      <c r="Q19" s="381"/>
    </row>
    <row r="20" spans="1:17" x14ac:dyDescent="0.2">
      <c r="B20" s="378" t="s">
        <v>369</v>
      </c>
      <c r="C20" s="377" t="s">
        <v>374</v>
      </c>
    </row>
    <row r="21" spans="1:17" s="380" customFormat="1" ht="15.95" customHeight="1" x14ac:dyDescent="0.2">
      <c r="B21" s="378" t="s">
        <v>370</v>
      </c>
      <c r="C21" s="377" t="s">
        <v>375</v>
      </c>
      <c r="D21" s="379"/>
      <c r="E21" s="379"/>
      <c r="F21" s="379"/>
      <c r="G21" s="379"/>
      <c r="H21" s="379"/>
      <c r="I21" s="379"/>
      <c r="J21" s="379"/>
      <c r="K21" s="379"/>
      <c r="L21" s="379"/>
      <c r="M21" s="379"/>
      <c r="N21" s="379"/>
    </row>
    <row r="22" spans="1:17" s="380" customFormat="1" ht="15.95" customHeight="1" x14ac:dyDescent="0.2">
      <c r="B22" s="378"/>
      <c r="C22" s="377"/>
      <c r="D22" s="379"/>
      <c r="E22" s="379"/>
      <c r="F22" s="379"/>
      <c r="G22" s="379"/>
      <c r="H22" s="379"/>
      <c r="I22" s="379"/>
      <c r="J22" s="379"/>
      <c r="K22" s="379"/>
      <c r="L22" s="379"/>
      <c r="M22" s="379"/>
      <c r="N22" s="379"/>
    </row>
    <row r="23" spans="1:17" s="380" customFormat="1" ht="18" x14ac:dyDescent="0.25">
      <c r="A23" s="385" t="s">
        <v>433</v>
      </c>
      <c r="B23" s="379"/>
      <c r="C23" s="379"/>
      <c r="D23" s="379"/>
      <c r="E23" s="379"/>
      <c r="F23" s="379"/>
      <c r="G23" s="379"/>
      <c r="H23" s="379"/>
      <c r="I23" s="379"/>
      <c r="J23" s="379"/>
      <c r="K23" s="379"/>
      <c r="L23" s="379"/>
      <c r="M23" s="379"/>
      <c r="N23" s="379"/>
      <c r="Q23" s="381"/>
    </row>
    <row r="24" spans="1:17" s="380" customFormat="1" ht="28.5" x14ac:dyDescent="0.25">
      <c r="A24" s="385"/>
      <c r="B24" s="378" t="s">
        <v>449</v>
      </c>
      <c r="C24" s="383" t="s">
        <v>376</v>
      </c>
      <c r="D24" s="379"/>
      <c r="E24" s="379"/>
      <c r="F24" s="379"/>
      <c r="G24" s="379"/>
      <c r="H24" s="379"/>
      <c r="I24" s="379"/>
      <c r="J24" s="379"/>
      <c r="K24" s="379"/>
      <c r="L24" s="379"/>
      <c r="M24" s="379"/>
      <c r="N24" s="379"/>
      <c r="Q24" s="381"/>
    </row>
    <row r="25" spans="1:17" ht="15.95" customHeight="1" x14ac:dyDescent="0.2">
      <c r="B25" s="378"/>
      <c r="C25" s="382"/>
    </row>
    <row r="26" spans="1:17" s="380" customFormat="1" ht="18" x14ac:dyDescent="0.25">
      <c r="A26" s="385" t="s">
        <v>377</v>
      </c>
      <c r="B26" s="379"/>
      <c r="C26" s="379"/>
      <c r="D26" s="379"/>
      <c r="E26" s="379"/>
      <c r="F26" s="379"/>
      <c r="G26" s="379"/>
      <c r="H26" s="379"/>
      <c r="I26" s="379"/>
      <c r="J26" s="379"/>
      <c r="K26" s="379"/>
      <c r="L26" s="379"/>
      <c r="M26" s="379"/>
      <c r="N26" s="379"/>
      <c r="Q26" s="381"/>
    </row>
    <row r="27" spans="1:17" x14ac:dyDescent="0.2">
      <c r="B27" s="378" t="s">
        <v>371</v>
      </c>
      <c r="C27" s="377" t="s">
        <v>377</v>
      </c>
    </row>
    <row r="28" spans="1:17" s="379" customFormat="1" ht="15.95" customHeight="1" x14ac:dyDescent="0.25">
      <c r="A28" s="378"/>
    </row>
    <row r="29" spans="1:17" s="380" customFormat="1" ht="18" x14ac:dyDescent="0.25">
      <c r="A29" s="385" t="s">
        <v>443</v>
      </c>
      <c r="B29" s="379"/>
      <c r="C29" s="379"/>
      <c r="D29" s="379"/>
      <c r="E29" s="379"/>
      <c r="F29" s="379"/>
      <c r="G29" s="379"/>
      <c r="H29" s="379"/>
      <c r="I29" s="379"/>
      <c r="J29" s="379"/>
      <c r="K29" s="379"/>
      <c r="L29" s="379"/>
      <c r="M29" s="379"/>
      <c r="N29" s="379"/>
      <c r="Q29" s="381"/>
    </row>
    <row r="30" spans="1:17" x14ac:dyDescent="0.2">
      <c r="B30" s="378" t="s">
        <v>372</v>
      </c>
      <c r="C30" s="377" t="s">
        <v>102</v>
      </c>
    </row>
    <row r="31" spans="1:17" x14ac:dyDescent="0.2">
      <c r="A31" s="378"/>
    </row>
    <row r="32" spans="1:17" x14ac:dyDescent="0.2">
      <c r="A32" s="378"/>
    </row>
  </sheetData>
  <mergeCells count="1">
    <mergeCell ref="A1:C1"/>
  </mergeCells>
  <phoneticPr fontId="42" type="noConversion"/>
  <hyperlinks>
    <hyperlink ref="B10" location="'D - SC unit 2'!A1" display="Tab D" xr:uid="{EE46731A-7899-4297-98A1-A302A70B2675}"/>
    <hyperlink ref="B13" location="'G - SC unit 5'!A1" display="Tab G" xr:uid="{3B088AC2-E997-47E2-ACB4-526CC3F95A61}"/>
    <hyperlink ref="B17" location="'I - On-site Transportation'!A1" display="Tab I" xr:uid="{F37A2E93-C4B3-4987-9272-D8C5C66627C6}"/>
    <hyperlink ref="B14" location="'H - SC unit 6'!A1" display="Tab H" xr:uid="{0B4B58F6-FCBF-4168-BA54-3EFCFA695393}"/>
    <hyperlink ref="B27" location="'M - Industrial Product Use'!A1" display="Tab M" xr:uid="{DB87A619-E876-419D-8675-E580A624AA87}"/>
    <hyperlink ref="B20" location="'J - Cement Production'!A1" display="Tab J" xr:uid="{EDD75820-CBE8-4A2C-99F0-2078A0ADFEA7}"/>
    <hyperlink ref="B21" location="'K - Pulp and Paper'!A1" display="Tab K" xr:uid="{84B5B448-C6FB-41F6-A08C-5C623B45361B}"/>
    <hyperlink ref="B11" location="'E - SC unit 3'!A1" display="Tab E" xr:uid="{B26D61CD-49A8-4369-BD41-41B7B3BB1A7D}"/>
    <hyperlink ref="B12" location="'F - SC unit 4'!A1" display="Tab F" xr:uid="{43E4D854-4AC6-4608-B719-52D65BE8D5B1}"/>
    <hyperlink ref="B9" location="'C - SC unit 1'!A1" display="Tab C" xr:uid="{384AC225-05A9-482F-87B1-D109F8C733DA}"/>
    <hyperlink ref="B3" location="'A - Gen. Reporter Info'!A1" display="Tab A" xr:uid="{F10324AE-3FB9-42E2-A01C-C054CAB0AE3B}"/>
    <hyperlink ref="B6" location="'B - GHG Summary '!A1" display="Tab B" xr:uid="{31B265B6-970F-421F-BAFF-891D61BA405C}"/>
    <hyperlink ref="B30" location="'N - Additional Information'!A1" display="Tab N" xr:uid="{43A868FE-C590-41D1-B604-8365188F195C}"/>
    <hyperlink ref="B24" location="'L - Vented Coal Mine Methane '!A1" display="Tab L" xr:uid="{51DCD65B-C845-47F1-BEF0-03DBED53D3B7}"/>
  </hyperlinks>
  <printOptions horizontalCentered="1"/>
  <pageMargins left="0.7" right="0" top="0.5" bottom="0" header="0" footer="0"/>
  <pageSetup scale="1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EC5E0"/>
  </sheetPr>
  <dimension ref="A1:E27"/>
  <sheetViews>
    <sheetView zoomScaleNormal="100" workbookViewId="0">
      <selection activeCell="D2" sqref="D2"/>
    </sheetView>
  </sheetViews>
  <sheetFormatPr defaultColWidth="9.140625" defaultRowHeight="15" x14ac:dyDescent="0.2"/>
  <cols>
    <col min="1" max="1" width="60" style="13" customWidth="1"/>
    <col min="2" max="2" width="62.5703125" style="142" customWidth="1"/>
    <col min="3" max="3" width="31" style="13" customWidth="1"/>
    <col min="4" max="4" width="24" style="13" customWidth="1"/>
    <col min="5" max="5" width="25.7109375" style="13" customWidth="1"/>
    <col min="6" max="6" width="19.85546875" style="13" customWidth="1"/>
    <col min="7" max="7" width="22.28515625" style="13" customWidth="1"/>
    <col min="8" max="8" width="18.5703125" style="13" customWidth="1"/>
    <col min="9" max="16384" width="9.140625" style="13"/>
  </cols>
  <sheetData>
    <row r="1" spans="1:5" ht="21" thickBot="1" x14ac:dyDescent="0.35">
      <c r="A1" s="564" t="s">
        <v>84</v>
      </c>
      <c r="B1" s="565"/>
      <c r="D1" s="362" t="s">
        <v>320</v>
      </c>
      <c r="E1" s="511"/>
    </row>
    <row r="2" spans="1:5" x14ac:dyDescent="0.2">
      <c r="A2" s="133" t="s">
        <v>187</v>
      </c>
      <c r="B2" s="508"/>
      <c r="D2" s="362" t="s">
        <v>378</v>
      </c>
    </row>
    <row r="3" spans="1:5" x14ac:dyDescent="0.2">
      <c r="A3" s="134" t="s">
        <v>0</v>
      </c>
      <c r="B3" s="475"/>
      <c r="C3" s="136"/>
    </row>
    <row r="4" spans="1:5" x14ac:dyDescent="0.2">
      <c r="A4" s="134" t="s">
        <v>95</v>
      </c>
      <c r="B4" s="475"/>
    </row>
    <row r="5" spans="1:5" ht="15.75" thickBot="1" x14ac:dyDescent="0.25">
      <c r="A5" s="135" t="s">
        <v>186</v>
      </c>
      <c r="B5" s="476"/>
      <c r="C5" s="136"/>
    </row>
    <row r="6" spans="1:5" x14ac:dyDescent="0.2">
      <c r="A6" s="133" t="s">
        <v>188</v>
      </c>
      <c r="B6" s="508"/>
    </row>
    <row r="7" spans="1:5" ht="15.75" thickBot="1" x14ac:dyDescent="0.25">
      <c r="A7" s="137" t="s">
        <v>0</v>
      </c>
      <c r="B7" s="509"/>
    </row>
    <row r="8" spans="1:5" ht="15.75" thickBot="1" x14ac:dyDescent="0.25">
      <c r="A8" s="138" t="s">
        <v>93</v>
      </c>
      <c r="B8" s="510"/>
    </row>
    <row r="9" spans="1:5" x14ac:dyDescent="0.2">
      <c r="A9" s="133" t="s">
        <v>89</v>
      </c>
      <c r="B9" s="508"/>
    </row>
    <row r="10" spans="1:5" x14ac:dyDescent="0.2">
      <c r="A10" s="134" t="s">
        <v>90</v>
      </c>
      <c r="B10" s="475"/>
    </row>
    <row r="11" spans="1:5" ht="15.75" thickBot="1" x14ac:dyDescent="0.25">
      <c r="A11" s="135" t="s">
        <v>91</v>
      </c>
      <c r="B11" s="476"/>
    </row>
    <row r="12" spans="1:5" x14ac:dyDescent="0.2">
      <c r="A12" s="133" t="s">
        <v>79</v>
      </c>
      <c r="B12" s="508"/>
    </row>
    <row r="13" spans="1:5" x14ac:dyDescent="0.2">
      <c r="A13" s="134" t="s">
        <v>80</v>
      </c>
      <c r="B13" s="475"/>
    </row>
    <row r="14" spans="1:5" x14ac:dyDescent="0.2">
      <c r="A14" s="134" t="s">
        <v>81</v>
      </c>
      <c r="B14" s="475"/>
    </row>
    <row r="15" spans="1:5" x14ac:dyDescent="0.2">
      <c r="A15" s="134" t="s">
        <v>82</v>
      </c>
      <c r="B15" s="475"/>
    </row>
    <row r="16" spans="1:5" ht="15.75" thickBot="1" x14ac:dyDescent="0.25">
      <c r="A16" s="135" t="s">
        <v>92</v>
      </c>
      <c r="B16" s="476"/>
    </row>
    <row r="17" spans="1:2" x14ac:dyDescent="0.2">
      <c r="A17" s="139" t="s">
        <v>94</v>
      </c>
      <c r="B17" s="473"/>
    </row>
    <row r="18" spans="1:2" x14ac:dyDescent="0.2">
      <c r="A18" s="140" t="s">
        <v>96</v>
      </c>
      <c r="B18" s="475"/>
    </row>
    <row r="19" spans="1:2" x14ac:dyDescent="0.2">
      <c r="A19" s="134" t="s">
        <v>97</v>
      </c>
      <c r="B19" s="475"/>
    </row>
    <row r="20" spans="1:2" x14ac:dyDescent="0.2">
      <c r="A20" s="141" t="s">
        <v>98</v>
      </c>
      <c r="B20" s="475"/>
    </row>
    <row r="21" spans="1:2" ht="15.75" thickBot="1" x14ac:dyDescent="0.25">
      <c r="A21" s="135" t="s">
        <v>99</v>
      </c>
      <c r="B21" s="476"/>
    </row>
    <row r="23" spans="1:2" ht="15.75" thickBot="1" x14ac:dyDescent="0.25"/>
    <row r="24" spans="1:2" ht="16.5" customHeight="1" thickBot="1" x14ac:dyDescent="0.3">
      <c r="A24" s="566" t="s">
        <v>100</v>
      </c>
      <c r="B24" s="567"/>
    </row>
    <row r="25" spans="1:2" x14ac:dyDescent="0.2">
      <c r="A25" s="143" t="s">
        <v>101</v>
      </c>
      <c r="B25" s="508"/>
    </row>
    <row r="26" spans="1:2" x14ac:dyDescent="0.2">
      <c r="A26" s="144" t="s">
        <v>0</v>
      </c>
      <c r="B26" s="475"/>
    </row>
    <row r="27" spans="1:2" ht="15.75" thickBot="1" x14ac:dyDescent="0.25">
      <c r="A27" s="145" t="s">
        <v>79</v>
      </c>
      <c r="B27" s="476"/>
    </row>
  </sheetData>
  <mergeCells count="2">
    <mergeCell ref="A1:B1"/>
    <mergeCell ref="A24:B24"/>
  </mergeCells>
  <hyperlinks>
    <hyperlink ref="D1" location="'B - GHG Summary '!A1" display="Back to GHG Summary" xr:uid="{814A83BE-4D95-422B-A1C9-021793550643}"/>
    <hyperlink ref="D2" location="'Table of contents'!A1" display="Back to Table of Contents" xr:uid="{FA421D99-5193-4025-A6B2-169ECE524B9B}"/>
  </hyperlinks>
  <printOptions horizontalCentered="1"/>
  <pageMargins left="0" right="0" top="0.35433070866141736" bottom="0.74803149606299213" header="0.31496062992125984" footer="0.31496062992125984"/>
  <pageSetup scale="73" orientation="portrait" r:id="rId1"/>
  <colBreaks count="1" manualBreakCount="1">
    <brk id="2"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A1DA3-DD97-4B2E-81CD-DBB95AAFD8DB}">
  <sheetPr>
    <tabColor rgb="FF2E75B6"/>
  </sheetPr>
  <dimension ref="A1:S30"/>
  <sheetViews>
    <sheetView showGridLines="0" zoomScaleNormal="100" workbookViewId="0">
      <selection activeCell="B5" sqref="B5:G5"/>
    </sheetView>
  </sheetViews>
  <sheetFormatPr defaultColWidth="9.140625" defaultRowHeight="14.25" x14ac:dyDescent="0.2"/>
  <cols>
    <col min="1" max="1" width="5.7109375" style="146" customWidth="1"/>
    <col min="2" max="2" width="16.5703125" style="146" customWidth="1"/>
    <col min="3" max="4" width="9.140625" style="146"/>
    <col min="5" max="5" width="7.5703125" style="146" customWidth="1"/>
    <col min="6" max="7" width="35.7109375" style="146" customWidth="1"/>
    <col min="8" max="8" width="5.7109375" style="146" customWidth="1"/>
    <col min="9" max="9" width="9.85546875" style="146" customWidth="1"/>
    <col min="10" max="10" width="19.42578125" style="146" customWidth="1"/>
    <col min="11" max="11" width="9.140625" style="146"/>
    <col min="12" max="12" width="26.7109375" style="146" customWidth="1"/>
    <col min="13" max="14" width="12.7109375" style="146" customWidth="1"/>
    <col min="15" max="16" width="13.85546875" style="146" customWidth="1"/>
    <col min="17" max="18" width="9.140625" style="146"/>
    <col min="19" max="19" width="28.7109375" style="146" bestFit="1" customWidth="1"/>
    <col min="20" max="16384" width="9.140625" style="146"/>
  </cols>
  <sheetData>
    <row r="1" spans="1:19" ht="21" thickBot="1" x14ac:dyDescent="0.35">
      <c r="A1" s="595" t="s">
        <v>323</v>
      </c>
      <c r="B1" s="596"/>
      <c r="C1" s="596"/>
      <c r="D1" s="596"/>
      <c r="E1" s="596"/>
      <c r="F1" s="596"/>
      <c r="G1" s="597"/>
      <c r="I1" s="614" t="s">
        <v>109</v>
      </c>
      <c r="J1" s="615"/>
      <c r="K1" s="615"/>
      <c r="L1" s="616"/>
    </row>
    <row r="2" spans="1:19" ht="16.5" thickBot="1" x14ac:dyDescent="0.3">
      <c r="A2" s="598" t="s">
        <v>128</v>
      </c>
      <c r="B2" s="599"/>
      <c r="C2" s="599"/>
      <c r="D2" s="599"/>
      <c r="E2" s="599"/>
      <c r="F2" s="599"/>
      <c r="G2" s="600"/>
      <c r="I2" s="617" t="s">
        <v>352</v>
      </c>
      <c r="J2" s="618"/>
      <c r="K2" s="618" t="s">
        <v>353</v>
      </c>
      <c r="L2" s="619"/>
      <c r="S2" s="362" t="s">
        <v>378</v>
      </c>
    </row>
    <row r="3" spans="1:19" ht="19.5" thickBot="1" x14ac:dyDescent="0.4">
      <c r="A3" s="147"/>
      <c r="B3" s="601"/>
      <c r="C3" s="602"/>
      <c r="D3" s="602"/>
      <c r="E3" s="602"/>
      <c r="F3" s="603"/>
      <c r="G3" s="14" t="s">
        <v>381</v>
      </c>
      <c r="H3" s="146">
        <v>1</v>
      </c>
      <c r="I3" s="620"/>
      <c r="J3" s="621"/>
      <c r="K3" s="626"/>
      <c r="L3" s="627"/>
    </row>
    <row r="4" spans="1:19" ht="15.75" x14ac:dyDescent="0.25">
      <c r="A4" s="149">
        <v>1</v>
      </c>
      <c r="B4" s="604" t="s">
        <v>358</v>
      </c>
      <c r="C4" s="605"/>
      <c r="D4" s="605"/>
      <c r="E4" s="605"/>
      <c r="F4" s="606"/>
      <c r="G4" s="15">
        <f>SUM(G9:G14)</f>
        <v>0</v>
      </c>
      <c r="H4" s="146">
        <v>2</v>
      </c>
      <c r="I4" s="622"/>
      <c r="J4" s="623"/>
      <c r="K4" s="628"/>
      <c r="L4" s="629"/>
    </row>
    <row r="5" spans="1:19" ht="18.75" x14ac:dyDescent="0.35">
      <c r="A5" s="150"/>
      <c r="B5" s="607" t="s">
        <v>379</v>
      </c>
      <c r="C5" s="608"/>
      <c r="D5" s="608"/>
      <c r="E5" s="608"/>
      <c r="F5" s="609"/>
      <c r="G5" s="16">
        <f>SUM('C - SC unit 1'!V54,'D - SC unit 2'!V54,'E - SC unit 3'!V54,'F - SC unit 4'!V54,'G - SC unit 5'!V54,'H - SC unit 6'!V54)</f>
        <v>0</v>
      </c>
      <c r="H5" s="146">
        <v>3</v>
      </c>
      <c r="I5" s="622"/>
      <c r="J5" s="623"/>
      <c r="K5" s="628"/>
      <c r="L5" s="629"/>
    </row>
    <row r="6" spans="1:19" ht="16.5" thickBot="1" x14ac:dyDescent="0.3">
      <c r="A6" s="150"/>
      <c r="B6" s="151"/>
      <c r="C6" s="152"/>
      <c r="D6" s="152"/>
      <c r="E6" s="152"/>
      <c r="F6" s="153"/>
      <c r="G6" s="16"/>
      <c r="H6" s="146">
        <v>4</v>
      </c>
      <c r="I6" s="624"/>
      <c r="J6" s="625"/>
      <c r="K6" s="630"/>
      <c r="L6" s="631"/>
    </row>
    <row r="7" spans="1:19" ht="15.75" x14ac:dyDescent="0.25">
      <c r="A7" s="150"/>
      <c r="B7" s="610" t="s">
        <v>144</v>
      </c>
      <c r="C7" s="611"/>
      <c r="D7" s="611"/>
      <c r="E7" s="611"/>
      <c r="F7" s="611"/>
      <c r="G7" s="612"/>
    </row>
    <row r="8" spans="1:19" ht="18.75" x14ac:dyDescent="0.35">
      <c r="A8" s="150"/>
      <c r="B8" s="610" t="s">
        <v>143</v>
      </c>
      <c r="C8" s="611"/>
      <c r="D8" s="611"/>
      <c r="E8" s="613"/>
      <c r="F8" s="154" t="s">
        <v>324</v>
      </c>
      <c r="G8" s="155" t="s">
        <v>380</v>
      </c>
    </row>
    <row r="9" spans="1:19" ht="15" x14ac:dyDescent="0.2">
      <c r="A9" s="150"/>
      <c r="B9" s="592">
        <v>1</v>
      </c>
      <c r="C9" s="593"/>
      <c r="D9" s="593"/>
      <c r="E9" s="594"/>
      <c r="F9" s="111">
        <f>'C - SC unit 1'!N8</f>
        <v>0</v>
      </c>
      <c r="G9" s="71">
        <f>'C - SC unit 1'!V55</f>
        <v>0</v>
      </c>
    </row>
    <row r="10" spans="1:19" ht="15" x14ac:dyDescent="0.2">
      <c r="A10" s="150"/>
      <c r="B10" s="592">
        <v>2</v>
      </c>
      <c r="C10" s="593"/>
      <c r="D10" s="593"/>
      <c r="E10" s="594"/>
      <c r="F10" s="111">
        <f>'D - SC unit 2'!N8</f>
        <v>0</v>
      </c>
      <c r="G10" s="71">
        <f>'D - SC unit 2'!V55</f>
        <v>0</v>
      </c>
    </row>
    <row r="11" spans="1:19" ht="15" x14ac:dyDescent="0.2">
      <c r="A11" s="150"/>
      <c r="B11" s="592">
        <v>3</v>
      </c>
      <c r="C11" s="593"/>
      <c r="D11" s="593"/>
      <c r="E11" s="594"/>
      <c r="F11" s="111">
        <f>'E - SC unit 3'!N8</f>
        <v>0</v>
      </c>
      <c r="G11" s="71">
        <f>'E - SC unit 3'!V55</f>
        <v>0</v>
      </c>
    </row>
    <row r="12" spans="1:19" ht="15" x14ac:dyDescent="0.2">
      <c r="A12" s="150"/>
      <c r="B12" s="592">
        <v>4</v>
      </c>
      <c r="C12" s="593"/>
      <c r="D12" s="593"/>
      <c r="E12" s="594"/>
      <c r="F12" s="111">
        <f>'F - SC unit 4'!N8</f>
        <v>0</v>
      </c>
      <c r="G12" s="71">
        <f>'F - SC unit 4'!V55</f>
        <v>0</v>
      </c>
    </row>
    <row r="13" spans="1:19" ht="15" x14ac:dyDescent="0.2">
      <c r="A13" s="150"/>
      <c r="B13" s="592">
        <v>5</v>
      </c>
      <c r="C13" s="593"/>
      <c r="D13" s="593"/>
      <c r="E13" s="594"/>
      <c r="F13" s="111">
        <f>'G - SC unit 5'!N8</f>
        <v>0</v>
      </c>
      <c r="G13" s="71">
        <f>'G - SC unit 5'!V55</f>
        <v>0</v>
      </c>
    </row>
    <row r="14" spans="1:19" ht="15.75" thickBot="1" x14ac:dyDescent="0.25">
      <c r="A14" s="150"/>
      <c r="B14" s="568">
        <v>6</v>
      </c>
      <c r="C14" s="569"/>
      <c r="D14" s="569"/>
      <c r="E14" s="570"/>
      <c r="F14" s="156">
        <f>'H - SC unit 6'!N8</f>
        <v>0</v>
      </c>
      <c r="G14" s="75">
        <f>'H - SC unit 6'!$V$55</f>
        <v>0</v>
      </c>
    </row>
    <row r="15" spans="1:19" ht="15" thickBot="1" x14ac:dyDescent="0.25">
      <c r="A15" s="157"/>
      <c r="B15" s="158"/>
      <c r="C15" s="158"/>
      <c r="D15" s="158"/>
      <c r="E15" s="158"/>
      <c r="F15" s="158"/>
      <c r="G15" s="159"/>
    </row>
    <row r="16" spans="1:19" ht="15.75" x14ac:dyDescent="0.25">
      <c r="A16" s="149">
        <v>2</v>
      </c>
      <c r="B16" s="571" t="s">
        <v>214</v>
      </c>
      <c r="C16" s="572"/>
      <c r="D16" s="572"/>
      <c r="E16" s="572"/>
      <c r="F16" s="573"/>
      <c r="G16" s="19">
        <f>SUM(G17:G18)</f>
        <v>0</v>
      </c>
    </row>
    <row r="17" spans="1:8" ht="15" x14ac:dyDescent="0.2">
      <c r="A17" s="160"/>
      <c r="B17" s="574" t="s">
        <v>215</v>
      </c>
      <c r="C17" s="575"/>
      <c r="D17" s="575"/>
      <c r="E17" s="575"/>
      <c r="F17" s="576"/>
      <c r="G17" s="17">
        <f>'J - Cement Production'!D45</f>
        <v>0</v>
      </c>
    </row>
    <row r="18" spans="1:8" ht="15.75" thickBot="1" x14ac:dyDescent="0.25">
      <c r="A18" s="161"/>
      <c r="B18" s="577" t="s">
        <v>216</v>
      </c>
      <c r="C18" s="578"/>
      <c r="D18" s="578"/>
      <c r="E18" s="578"/>
      <c r="F18" s="579"/>
      <c r="G18" s="20">
        <f>'K - Pulp and Paper'!E25</f>
        <v>0</v>
      </c>
    </row>
    <row r="19" spans="1:8" ht="15.75" thickBot="1" x14ac:dyDescent="0.25">
      <c r="A19" s="589"/>
      <c r="B19" s="590"/>
      <c r="C19" s="590"/>
      <c r="D19" s="590"/>
      <c r="E19" s="590"/>
      <c r="F19" s="590"/>
      <c r="G19" s="591"/>
    </row>
    <row r="20" spans="1:8" ht="15.75" x14ac:dyDescent="0.25">
      <c r="A20" s="149">
        <v>3</v>
      </c>
      <c r="B20" s="571" t="s">
        <v>217</v>
      </c>
      <c r="C20" s="572"/>
      <c r="D20" s="572"/>
      <c r="E20" s="572"/>
      <c r="F20" s="573"/>
      <c r="G20" s="19">
        <f>SUM(G21:G23)</f>
        <v>0</v>
      </c>
    </row>
    <row r="21" spans="1:8" ht="15" x14ac:dyDescent="0.2">
      <c r="A21" s="162"/>
      <c r="B21" s="583" t="s">
        <v>219</v>
      </c>
      <c r="C21" s="584"/>
      <c r="D21" s="584"/>
      <c r="E21" s="584"/>
      <c r="F21" s="585"/>
      <c r="G21" s="21">
        <f>'M - Industrial Product Use'!D25</f>
        <v>0</v>
      </c>
    </row>
    <row r="22" spans="1:8" ht="15" x14ac:dyDescent="0.2">
      <c r="A22" s="162"/>
      <c r="B22" s="164" t="s">
        <v>225</v>
      </c>
      <c r="C22" s="165"/>
      <c r="D22" s="165"/>
      <c r="E22" s="165"/>
      <c r="F22" s="166"/>
      <c r="G22" s="21">
        <f>'M - Industrial Product Use'!D29</f>
        <v>0</v>
      </c>
    </row>
    <row r="23" spans="1:8" ht="15.75" thickBot="1" x14ac:dyDescent="0.25">
      <c r="A23" s="167"/>
      <c r="B23" s="586" t="s">
        <v>50</v>
      </c>
      <c r="C23" s="587"/>
      <c r="D23" s="587"/>
      <c r="E23" s="587"/>
      <c r="F23" s="588"/>
      <c r="G23" s="22">
        <f>'M - Industrial Product Use'!D40</f>
        <v>0</v>
      </c>
    </row>
    <row r="24" spans="1:8" ht="15.75" thickBot="1" x14ac:dyDescent="0.25">
      <c r="A24" s="168"/>
      <c r="B24" s="169"/>
      <c r="C24" s="169"/>
      <c r="D24" s="169"/>
      <c r="E24" s="169"/>
      <c r="F24" s="169"/>
      <c r="G24" s="170"/>
    </row>
    <row r="25" spans="1:8" ht="15.75" x14ac:dyDescent="0.25">
      <c r="A25" s="149">
        <v>4</v>
      </c>
      <c r="B25" s="571" t="s">
        <v>218</v>
      </c>
      <c r="C25" s="572"/>
      <c r="D25" s="572"/>
      <c r="E25" s="572"/>
      <c r="F25" s="573"/>
      <c r="G25" s="19">
        <f>SUM(G26:G26)</f>
        <v>0</v>
      </c>
      <c r="H25" s="512"/>
    </row>
    <row r="26" spans="1:8" ht="15.75" x14ac:dyDescent="0.2">
      <c r="A26" s="162"/>
      <c r="B26" s="580" t="s">
        <v>432</v>
      </c>
      <c r="C26" s="581"/>
      <c r="D26" s="581"/>
      <c r="E26" s="581"/>
      <c r="F26" s="582"/>
      <c r="G26" s="18">
        <f>'L - Vented Coal Mine Methane '!H31</f>
        <v>0</v>
      </c>
    </row>
    <row r="27" spans="1:8" ht="15.75" thickBot="1" x14ac:dyDescent="0.25">
      <c r="A27" s="168"/>
      <c r="B27" s="169"/>
      <c r="C27" s="169"/>
      <c r="D27" s="169"/>
      <c r="E27" s="169"/>
      <c r="F27" s="169"/>
      <c r="G27" s="170"/>
    </row>
    <row r="28" spans="1:8" ht="15.75" x14ac:dyDescent="0.25">
      <c r="A28" s="149">
        <v>5</v>
      </c>
      <c r="B28" s="571" t="s">
        <v>220</v>
      </c>
      <c r="C28" s="572"/>
      <c r="D28" s="572"/>
      <c r="E28" s="572"/>
      <c r="F28" s="573"/>
      <c r="G28" s="19">
        <f>'I - On-site Transportation'!R49</f>
        <v>0</v>
      </c>
    </row>
    <row r="29" spans="1:8" ht="15.75" thickBot="1" x14ac:dyDescent="0.25">
      <c r="A29" s="168"/>
      <c r="B29" s="169"/>
      <c r="C29" s="169"/>
      <c r="D29" s="169"/>
      <c r="E29" s="169"/>
      <c r="F29" s="169"/>
      <c r="G29" s="170"/>
    </row>
    <row r="30" spans="1:8" s="387" customFormat="1" ht="18.75" thickBot="1" x14ac:dyDescent="0.3">
      <c r="A30" s="388" t="s">
        <v>436</v>
      </c>
      <c r="B30" s="389"/>
      <c r="C30" s="389"/>
      <c r="D30" s="389"/>
      <c r="E30" s="389"/>
      <c r="F30" s="389"/>
      <c r="G30" s="42">
        <f>+G28+G25+G20+G16+G4+G5</f>
        <v>0</v>
      </c>
    </row>
  </sheetData>
  <mergeCells count="34">
    <mergeCell ref="I5:J5"/>
    <mergeCell ref="I6:J6"/>
    <mergeCell ref="K3:L3"/>
    <mergeCell ref="K4:L4"/>
    <mergeCell ref="K5:L5"/>
    <mergeCell ref="K6:L6"/>
    <mergeCell ref="I1:L1"/>
    <mergeCell ref="I2:J2"/>
    <mergeCell ref="K2:L2"/>
    <mergeCell ref="I3:J3"/>
    <mergeCell ref="I4:J4"/>
    <mergeCell ref="B13:E13"/>
    <mergeCell ref="A1:G1"/>
    <mergeCell ref="A2:G2"/>
    <mergeCell ref="B3:F3"/>
    <mergeCell ref="B4:F4"/>
    <mergeCell ref="B5:F5"/>
    <mergeCell ref="B7:G7"/>
    <mergeCell ref="B8:E8"/>
    <mergeCell ref="B9:E9"/>
    <mergeCell ref="B10:E10"/>
    <mergeCell ref="B11:E11"/>
    <mergeCell ref="B12:E12"/>
    <mergeCell ref="B14:E14"/>
    <mergeCell ref="B16:F16"/>
    <mergeCell ref="B17:F17"/>
    <mergeCell ref="B18:F18"/>
    <mergeCell ref="B28:F28"/>
    <mergeCell ref="B26:F26"/>
    <mergeCell ref="B20:F20"/>
    <mergeCell ref="B21:F21"/>
    <mergeCell ref="B23:F23"/>
    <mergeCell ref="B25:F25"/>
    <mergeCell ref="A19:G19"/>
  </mergeCells>
  <hyperlinks>
    <hyperlink ref="S2" location="'Table of contents'!A1" display="Back to Table of Contents" xr:uid="{608C63D5-005C-4867-A3D5-8F5C14ED1682}"/>
  </hyperlinks>
  <printOptions horizontalCentered="1"/>
  <pageMargins left="0" right="0" top="0.35433070866141736" bottom="0.74803149606299213" header="0.31496062992125984" footer="0.31496062992125984"/>
  <pageSetup scale="75"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DCD"/>
    <pageSetUpPr fitToPage="1"/>
  </sheetPr>
  <dimension ref="A1:CF164"/>
  <sheetViews>
    <sheetView showGridLines="0" zoomScale="85" zoomScaleNormal="85" workbookViewId="0">
      <selection activeCell="F16" sqref="F16"/>
    </sheetView>
  </sheetViews>
  <sheetFormatPr defaultColWidth="9.140625" defaultRowHeight="15" x14ac:dyDescent="0.2"/>
  <cols>
    <col min="1" max="1" width="30.7109375" style="13" customWidth="1"/>
    <col min="2" max="3" width="15.7109375" style="13" customWidth="1"/>
    <col min="4" max="4" width="13.42578125" style="13" customWidth="1"/>
    <col min="5" max="6" width="10.7109375" style="13" customWidth="1"/>
    <col min="7" max="7" width="12.5703125" style="13" customWidth="1"/>
    <col min="8" max="16" width="10.7109375" style="13" customWidth="1"/>
    <col min="17" max="17" width="15.42578125" style="13" customWidth="1"/>
    <col min="18" max="18" width="10.140625" style="13" customWidth="1"/>
    <col min="19" max="19" width="27.42578125" style="13" bestFit="1" customWidth="1"/>
    <col min="20" max="20" width="17.140625" style="13" customWidth="1"/>
    <col min="21" max="21" width="25.7109375" style="13" customWidth="1"/>
    <col min="22" max="22" width="17.7109375" style="13" customWidth="1"/>
    <col min="23" max="23" width="24.85546875" style="13" customWidth="1"/>
    <col min="24" max="24" width="16.7109375" style="13" customWidth="1"/>
    <col min="25" max="16384" width="9.140625" style="13"/>
  </cols>
  <sheetData>
    <row r="1" spans="1:21" ht="21" thickBot="1" x14ac:dyDescent="0.35">
      <c r="A1" s="632" t="s">
        <v>459</v>
      </c>
      <c r="B1" s="633"/>
      <c r="C1" s="633"/>
      <c r="D1" s="633"/>
      <c r="E1" s="633"/>
      <c r="F1" s="633"/>
      <c r="G1" s="633"/>
      <c r="H1" s="633"/>
      <c r="I1" s="633"/>
      <c r="J1" s="633"/>
      <c r="K1" s="633"/>
      <c r="L1" s="633"/>
      <c r="M1" s="633"/>
      <c r="N1" s="633"/>
      <c r="O1" s="633"/>
      <c r="P1" s="633"/>
      <c r="Q1" s="633"/>
      <c r="R1" s="634"/>
      <c r="S1" s="362" t="s">
        <v>320</v>
      </c>
    </row>
    <row r="2" spans="1:21" ht="15.75" x14ac:dyDescent="0.25">
      <c r="A2" s="511"/>
      <c r="S2" s="362" t="s">
        <v>378</v>
      </c>
    </row>
    <row r="3" spans="1:21" ht="16.5" thickBot="1" x14ac:dyDescent="0.3">
      <c r="A3" s="511"/>
    </row>
    <row r="4" spans="1:21" ht="20.100000000000001" customHeight="1" thickBot="1" x14ac:dyDescent="0.35">
      <c r="A4" s="683" t="s">
        <v>469</v>
      </c>
      <c r="B4" s="684"/>
      <c r="C4" s="684"/>
      <c r="D4" s="685"/>
      <c r="F4" s="686" t="s">
        <v>102</v>
      </c>
      <c r="G4" s="687"/>
      <c r="H4" s="687"/>
      <c r="I4" s="687"/>
      <c r="J4" s="687"/>
      <c r="K4" s="687"/>
      <c r="L4" s="687"/>
      <c r="M4" s="687"/>
      <c r="N4" s="688"/>
    </row>
    <row r="5" spans="1:21" ht="30.75" x14ac:dyDescent="0.25">
      <c r="A5" s="173" t="s">
        <v>142</v>
      </c>
      <c r="B5" s="174"/>
      <c r="C5" s="175"/>
      <c r="D5" s="176"/>
      <c r="F5" s="177" t="s">
        <v>259</v>
      </c>
      <c r="G5" s="178"/>
      <c r="H5" s="178"/>
      <c r="I5" s="178"/>
      <c r="J5" s="178"/>
      <c r="K5" s="179"/>
      <c r="L5" s="179"/>
      <c r="M5" s="180"/>
      <c r="N5" s="412"/>
    </row>
    <row r="6" spans="1:21" ht="30.75" x14ac:dyDescent="0.25">
      <c r="A6" s="181" t="s">
        <v>131</v>
      </c>
      <c r="B6" s="91"/>
      <c r="C6" s="89"/>
      <c r="D6" s="92"/>
      <c r="E6" s="88" t="s">
        <v>1</v>
      </c>
      <c r="F6" s="182" t="s">
        <v>446</v>
      </c>
      <c r="G6" s="183"/>
      <c r="H6" s="183"/>
      <c r="I6" s="183"/>
      <c r="J6" s="183"/>
      <c r="K6" s="184"/>
      <c r="L6" s="184"/>
      <c r="M6" s="185"/>
      <c r="N6" s="413"/>
    </row>
    <row r="7" spans="1:21" ht="30" x14ac:dyDescent="0.2">
      <c r="A7" s="181" t="s">
        <v>262</v>
      </c>
      <c r="B7" s="91"/>
      <c r="C7" s="89"/>
      <c r="D7" s="92"/>
      <c r="F7" s="186" t="s">
        <v>260</v>
      </c>
      <c r="G7" s="187"/>
      <c r="H7" s="187"/>
      <c r="I7" s="187"/>
      <c r="J7" s="187"/>
      <c r="K7" s="184"/>
      <c r="L7" s="184"/>
      <c r="M7" s="185"/>
      <c r="N7" s="413"/>
    </row>
    <row r="8" spans="1:21" ht="30.75" thickBot="1" x14ac:dyDescent="0.25">
      <c r="A8" s="181" t="s">
        <v>263</v>
      </c>
      <c r="B8" s="91"/>
      <c r="C8" s="89"/>
      <c r="D8" s="92"/>
      <c r="F8" s="188" t="s">
        <v>261</v>
      </c>
      <c r="G8" s="189"/>
      <c r="H8" s="189"/>
      <c r="I8" s="189"/>
      <c r="J8" s="189"/>
      <c r="K8" s="190"/>
      <c r="L8" s="190"/>
      <c r="M8" s="191"/>
      <c r="N8" s="414"/>
      <c r="O8" s="13" t="s">
        <v>299</v>
      </c>
    </row>
    <row r="9" spans="1:21" ht="35.25" x14ac:dyDescent="0.25">
      <c r="A9" s="181" t="s">
        <v>382</v>
      </c>
      <c r="B9" s="406"/>
      <c r="C9" s="407"/>
      <c r="D9" s="408"/>
      <c r="E9" s="136"/>
      <c r="F9" s="120"/>
    </row>
    <row r="10" spans="1:21" ht="35.25" thickBot="1" x14ac:dyDescent="0.25">
      <c r="A10" s="193" t="s">
        <v>383</v>
      </c>
      <c r="B10" s="409"/>
      <c r="C10" s="410"/>
      <c r="D10" s="411"/>
    </row>
    <row r="11" spans="1:21" ht="34.5" x14ac:dyDescent="0.2">
      <c r="A11" s="194" t="s">
        <v>413</v>
      </c>
      <c r="B11" s="28">
        <f>SUM(B9:D9)</f>
        <v>0</v>
      </c>
      <c r="C11" s="195"/>
      <c r="D11" s="196"/>
      <c r="O11" s="81"/>
    </row>
    <row r="12" spans="1:21" ht="34.5" x14ac:dyDescent="0.2">
      <c r="A12" s="197" t="s">
        <v>384</v>
      </c>
      <c r="B12" s="29">
        <f>SUM(B10:D10)</f>
        <v>0</v>
      </c>
      <c r="C12" s="195"/>
      <c r="D12" s="196"/>
      <c r="O12" s="81"/>
    </row>
    <row r="13" spans="1:21" ht="34.5" x14ac:dyDescent="0.2">
      <c r="A13" s="198" t="s">
        <v>385</v>
      </c>
      <c r="B13" s="27"/>
      <c r="C13" s="195"/>
      <c r="D13" s="199"/>
      <c r="O13" s="81"/>
    </row>
    <row r="14" spans="1:21" ht="30.75" thickBot="1" x14ac:dyDescent="0.25">
      <c r="A14" s="200" t="s">
        <v>264</v>
      </c>
      <c r="B14" s="30">
        <f>B12-B13</f>
        <v>0</v>
      </c>
      <c r="C14" s="201"/>
      <c r="D14" s="202"/>
      <c r="O14" s="81"/>
    </row>
    <row r="15" spans="1:21" x14ac:dyDescent="0.2">
      <c r="A15" s="203"/>
      <c r="O15" s="81"/>
    </row>
    <row r="16" spans="1:21" ht="16.5" thickBot="1" x14ac:dyDescent="0.25">
      <c r="A16" s="689"/>
      <c r="B16" s="689"/>
      <c r="O16" s="81"/>
      <c r="U16" s="204"/>
    </row>
    <row r="17" spans="1:22" ht="18.75" thickBot="1" x14ac:dyDescent="0.25">
      <c r="A17" s="650" t="s">
        <v>468</v>
      </c>
      <c r="B17" s="651"/>
      <c r="C17" s="651"/>
      <c r="D17" s="651"/>
      <c r="E17" s="651"/>
      <c r="F17" s="651"/>
      <c r="G17" s="651"/>
      <c r="H17" s="651"/>
      <c r="I17" s="651"/>
      <c r="J17" s="651"/>
      <c r="K17" s="651"/>
      <c r="L17" s="651"/>
      <c r="M17" s="651"/>
      <c r="N17" s="651"/>
      <c r="O17" s="651"/>
      <c r="P17" s="652"/>
      <c r="T17" s="203"/>
      <c r="U17" s="205"/>
      <c r="V17" s="205"/>
    </row>
    <row r="18" spans="1:22" ht="90.75" thickBot="1" x14ac:dyDescent="0.25">
      <c r="A18" s="206" t="s">
        <v>265</v>
      </c>
      <c r="B18" s="207" t="s">
        <v>395</v>
      </c>
      <c r="C18" s="208" t="s">
        <v>266</v>
      </c>
      <c r="D18" s="209" t="s">
        <v>112</v>
      </c>
      <c r="E18" s="210" t="s">
        <v>113</v>
      </c>
      <c r="F18" s="210" t="s">
        <v>114</v>
      </c>
      <c r="G18" s="210" t="s">
        <v>115</v>
      </c>
      <c r="H18" s="210" t="s">
        <v>7</v>
      </c>
      <c r="I18" s="210" t="s">
        <v>8</v>
      </c>
      <c r="J18" s="210" t="s">
        <v>9</v>
      </c>
      <c r="K18" s="210" t="s">
        <v>116</v>
      </c>
      <c r="L18" s="210" t="s">
        <v>10</v>
      </c>
      <c r="M18" s="210" t="s">
        <v>11</v>
      </c>
      <c r="N18" s="210" t="s">
        <v>12</v>
      </c>
      <c r="O18" s="211" t="s">
        <v>13</v>
      </c>
      <c r="P18" s="212" t="s">
        <v>208</v>
      </c>
      <c r="U18" s="213"/>
      <c r="V18" s="213"/>
    </row>
    <row r="19" spans="1:22" ht="98.25" x14ac:dyDescent="0.2">
      <c r="A19" s="653"/>
      <c r="B19" s="648"/>
      <c r="C19" s="214" t="s">
        <v>240</v>
      </c>
      <c r="D19" s="415"/>
      <c r="E19" s="109"/>
      <c r="F19" s="97"/>
      <c r="G19" s="97"/>
      <c r="H19" s="109"/>
      <c r="I19" s="109"/>
      <c r="J19" s="109"/>
      <c r="K19" s="109"/>
      <c r="L19" s="109"/>
      <c r="M19" s="109"/>
      <c r="N19" s="109"/>
      <c r="O19" s="416"/>
      <c r="P19" s="215">
        <f>SUM(D19:O19)</f>
        <v>0</v>
      </c>
      <c r="U19" s="213"/>
      <c r="V19" s="213"/>
    </row>
    <row r="20" spans="1:22" ht="58.5" thickBot="1" x14ac:dyDescent="0.25">
      <c r="A20" s="654"/>
      <c r="B20" s="649"/>
      <c r="C20" s="216" t="s">
        <v>241</v>
      </c>
      <c r="D20" s="417"/>
      <c r="E20" s="401"/>
      <c r="F20" s="410"/>
      <c r="G20" s="410"/>
      <c r="H20" s="401"/>
      <c r="I20" s="401"/>
      <c r="J20" s="401"/>
      <c r="K20" s="401"/>
      <c r="L20" s="401"/>
      <c r="M20" s="401"/>
      <c r="N20" s="401"/>
      <c r="O20" s="403"/>
      <c r="P20" s="217">
        <f t="shared" ref="P20:P30" si="0">SUM(D20:O20)</f>
        <v>0</v>
      </c>
      <c r="U20" s="213"/>
      <c r="V20" s="213"/>
    </row>
    <row r="21" spans="1:22" ht="75" x14ac:dyDescent="0.2">
      <c r="A21" s="653"/>
      <c r="B21" s="648"/>
      <c r="C21" s="214" t="s">
        <v>243</v>
      </c>
      <c r="D21" s="415"/>
      <c r="E21" s="109"/>
      <c r="F21" s="97"/>
      <c r="G21" s="97"/>
      <c r="H21" s="109"/>
      <c r="I21" s="109"/>
      <c r="J21" s="109"/>
      <c r="K21" s="109"/>
      <c r="L21" s="109"/>
      <c r="M21" s="109"/>
      <c r="N21" s="109"/>
      <c r="O21" s="416"/>
      <c r="P21" s="215">
        <f t="shared" si="0"/>
        <v>0</v>
      </c>
      <c r="U21" s="213"/>
      <c r="V21" s="213"/>
    </row>
    <row r="22" spans="1:22" ht="58.5" thickBot="1" x14ac:dyDescent="0.25">
      <c r="A22" s="654"/>
      <c r="B22" s="649"/>
      <c r="C22" s="216" t="s">
        <v>244</v>
      </c>
      <c r="D22" s="417"/>
      <c r="E22" s="401"/>
      <c r="F22" s="410"/>
      <c r="G22" s="410"/>
      <c r="H22" s="401"/>
      <c r="I22" s="401"/>
      <c r="J22" s="401"/>
      <c r="K22" s="401"/>
      <c r="L22" s="401"/>
      <c r="M22" s="401"/>
      <c r="N22" s="401"/>
      <c r="O22" s="403"/>
      <c r="P22" s="217">
        <f t="shared" si="0"/>
        <v>0</v>
      </c>
      <c r="U22" s="213"/>
      <c r="V22" s="213"/>
    </row>
    <row r="23" spans="1:22" ht="75" x14ac:dyDescent="0.2">
      <c r="A23" s="653"/>
      <c r="B23" s="648"/>
      <c r="C23" s="214" t="s">
        <v>243</v>
      </c>
      <c r="D23" s="415"/>
      <c r="E23" s="109"/>
      <c r="F23" s="97"/>
      <c r="G23" s="97"/>
      <c r="H23" s="109"/>
      <c r="I23" s="109"/>
      <c r="J23" s="109"/>
      <c r="K23" s="109"/>
      <c r="L23" s="109"/>
      <c r="M23" s="109"/>
      <c r="N23" s="109"/>
      <c r="O23" s="416"/>
      <c r="P23" s="215">
        <f t="shared" si="0"/>
        <v>0</v>
      </c>
      <c r="U23" s="213"/>
      <c r="V23" s="213"/>
    </row>
    <row r="24" spans="1:22" ht="58.5" thickBot="1" x14ac:dyDescent="0.25">
      <c r="A24" s="654"/>
      <c r="B24" s="649"/>
      <c r="C24" s="216" t="s">
        <v>244</v>
      </c>
      <c r="D24" s="417"/>
      <c r="E24" s="401"/>
      <c r="F24" s="410"/>
      <c r="G24" s="410"/>
      <c r="H24" s="401"/>
      <c r="I24" s="401"/>
      <c r="J24" s="401"/>
      <c r="K24" s="401"/>
      <c r="L24" s="401"/>
      <c r="M24" s="401"/>
      <c r="N24" s="401"/>
      <c r="O24" s="403"/>
      <c r="P24" s="217">
        <f t="shared" si="0"/>
        <v>0</v>
      </c>
      <c r="U24" s="213"/>
      <c r="V24" s="213"/>
    </row>
    <row r="25" spans="1:22" ht="75" x14ac:dyDescent="0.2">
      <c r="A25" s="653"/>
      <c r="B25" s="648"/>
      <c r="C25" s="214" t="s">
        <v>243</v>
      </c>
      <c r="D25" s="415"/>
      <c r="E25" s="109"/>
      <c r="F25" s="97"/>
      <c r="G25" s="97"/>
      <c r="H25" s="109"/>
      <c r="I25" s="109"/>
      <c r="J25" s="109"/>
      <c r="K25" s="109"/>
      <c r="L25" s="109"/>
      <c r="M25" s="109"/>
      <c r="N25" s="109"/>
      <c r="O25" s="416"/>
      <c r="P25" s="215">
        <f t="shared" si="0"/>
        <v>0</v>
      </c>
      <c r="U25" s="213"/>
      <c r="V25" s="213"/>
    </row>
    <row r="26" spans="1:22" ht="58.5" thickBot="1" x14ac:dyDescent="0.25">
      <c r="A26" s="654"/>
      <c r="B26" s="649"/>
      <c r="C26" s="216" t="s">
        <v>244</v>
      </c>
      <c r="D26" s="417"/>
      <c r="E26" s="401"/>
      <c r="F26" s="410"/>
      <c r="G26" s="410"/>
      <c r="H26" s="401"/>
      <c r="I26" s="401"/>
      <c r="J26" s="401"/>
      <c r="K26" s="401"/>
      <c r="L26" s="401"/>
      <c r="M26" s="401"/>
      <c r="N26" s="401"/>
      <c r="O26" s="403"/>
      <c r="P26" s="217">
        <f t="shared" si="0"/>
        <v>0</v>
      </c>
      <c r="U26" s="213"/>
      <c r="V26" s="213"/>
    </row>
    <row r="27" spans="1:22" ht="75" x14ac:dyDescent="0.2">
      <c r="A27" s="653"/>
      <c r="B27" s="648"/>
      <c r="C27" s="214" t="s">
        <v>243</v>
      </c>
      <c r="D27" s="415"/>
      <c r="E27" s="109"/>
      <c r="F27" s="97"/>
      <c r="G27" s="97"/>
      <c r="H27" s="109"/>
      <c r="I27" s="109"/>
      <c r="J27" s="109"/>
      <c r="K27" s="109"/>
      <c r="L27" s="109"/>
      <c r="M27" s="109"/>
      <c r="N27" s="109"/>
      <c r="O27" s="416"/>
      <c r="P27" s="215">
        <f t="shared" si="0"/>
        <v>0</v>
      </c>
      <c r="U27" s="213"/>
      <c r="V27" s="213"/>
    </row>
    <row r="28" spans="1:22" ht="58.5" thickBot="1" x14ac:dyDescent="0.25">
      <c r="A28" s="654"/>
      <c r="B28" s="649"/>
      <c r="C28" s="216" t="s">
        <v>244</v>
      </c>
      <c r="D28" s="417"/>
      <c r="E28" s="401"/>
      <c r="F28" s="410"/>
      <c r="G28" s="410"/>
      <c r="H28" s="401"/>
      <c r="I28" s="401"/>
      <c r="J28" s="401"/>
      <c r="K28" s="401"/>
      <c r="L28" s="401"/>
      <c r="M28" s="401"/>
      <c r="N28" s="401"/>
      <c r="O28" s="403"/>
      <c r="P28" s="217">
        <f t="shared" si="0"/>
        <v>0</v>
      </c>
      <c r="U28" s="213"/>
      <c r="V28" s="213"/>
    </row>
    <row r="29" spans="1:22" ht="75" x14ac:dyDescent="0.2">
      <c r="A29" s="653"/>
      <c r="B29" s="667"/>
      <c r="C29" s="214" t="s">
        <v>243</v>
      </c>
      <c r="D29" s="415"/>
      <c r="E29" s="109"/>
      <c r="F29" s="97"/>
      <c r="G29" s="97"/>
      <c r="H29" s="109"/>
      <c r="I29" s="109"/>
      <c r="J29" s="109"/>
      <c r="K29" s="109"/>
      <c r="L29" s="109"/>
      <c r="M29" s="109"/>
      <c r="N29" s="109"/>
      <c r="O29" s="416"/>
      <c r="P29" s="215">
        <f t="shared" si="0"/>
        <v>0</v>
      </c>
      <c r="U29" s="213"/>
      <c r="V29" s="213"/>
    </row>
    <row r="30" spans="1:22" ht="58.5" thickBot="1" x14ac:dyDescent="0.25">
      <c r="A30" s="666"/>
      <c r="B30" s="668"/>
      <c r="C30" s="216" t="s">
        <v>244</v>
      </c>
      <c r="D30" s="418"/>
      <c r="E30" s="419"/>
      <c r="F30" s="407"/>
      <c r="G30" s="407"/>
      <c r="H30" s="419"/>
      <c r="I30" s="419"/>
      <c r="J30" s="419"/>
      <c r="K30" s="419"/>
      <c r="L30" s="419"/>
      <c r="M30" s="419"/>
      <c r="N30" s="419"/>
      <c r="O30" s="402"/>
      <c r="P30" s="220">
        <f t="shared" si="0"/>
        <v>0</v>
      </c>
      <c r="U30" s="213"/>
      <c r="V30" s="213"/>
    </row>
    <row r="31" spans="1:22" ht="15.75" thickBot="1" x14ac:dyDescent="0.25">
      <c r="A31" s="221"/>
      <c r="B31" s="222"/>
      <c r="C31" s="223"/>
      <c r="D31" s="148"/>
      <c r="E31" s="148"/>
      <c r="F31" s="222"/>
      <c r="G31" s="222"/>
      <c r="H31" s="148"/>
      <c r="I31" s="148"/>
      <c r="J31" s="148"/>
      <c r="K31" s="148"/>
      <c r="L31" s="148"/>
      <c r="M31" s="148"/>
      <c r="N31" s="148"/>
      <c r="O31" s="148"/>
      <c r="P31" s="224"/>
      <c r="U31" s="213"/>
      <c r="V31" s="213"/>
    </row>
    <row r="32" spans="1:22" ht="98.25" thickBot="1" x14ac:dyDescent="0.25">
      <c r="A32" s="206" t="s">
        <v>267</v>
      </c>
      <c r="B32" s="207" t="s">
        <v>396</v>
      </c>
      <c r="C32" s="208" t="s">
        <v>266</v>
      </c>
      <c r="D32" s="225" t="s">
        <v>112</v>
      </c>
      <c r="E32" s="226" t="s">
        <v>113</v>
      </c>
      <c r="F32" s="226" t="s">
        <v>114</v>
      </c>
      <c r="G32" s="226" t="s">
        <v>115</v>
      </c>
      <c r="H32" s="226" t="s">
        <v>7</v>
      </c>
      <c r="I32" s="226" t="s">
        <v>8</v>
      </c>
      <c r="J32" s="226" t="s">
        <v>9</v>
      </c>
      <c r="K32" s="226" t="s">
        <v>116</v>
      </c>
      <c r="L32" s="226" t="s">
        <v>10</v>
      </c>
      <c r="M32" s="226" t="s">
        <v>11</v>
      </c>
      <c r="N32" s="226" t="s">
        <v>12</v>
      </c>
      <c r="O32" s="227" t="s">
        <v>13</v>
      </c>
      <c r="P32" s="57" t="s">
        <v>208</v>
      </c>
      <c r="U32" s="213"/>
      <c r="V32" s="213"/>
    </row>
    <row r="33" spans="1:22" ht="75" x14ac:dyDescent="0.2">
      <c r="A33" s="228"/>
      <c r="B33" s="218"/>
      <c r="C33" s="214" t="s">
        <v>242</v>
      </c>
      <c r="D33" s="420"/>
      <c r="E33" s="421"/>
      <c r="F33" s="97"/>
      <c r="G33" s="97"/>
      <c r="H33" s="421"/>
      <c r="I33" s="421"/>
      <c r="J33" s="421"/>
      <c r="K33" s="421"/>
      <c r="L33" s="421"/>
      <c r="M33" s="421"/>
      <c r="N33" s="421"/>
      <c r="O33" s="422"/>
      <c r="P33" s="229">
        <f t="shared" ref="P33:P35" si="1">SUM(D33:O33)</f>
        <v>0</v>
      </c>
      <c r="U33" s="213"/>
      <c r="V33" s="213"/>
    </row>
    <row r="34" spans="1:22" ht="75" x14ac:dyDescent="0.2">
      <c r="A34" s="230"/>
      <c r="B34" s="219"/>
      <c r="C34" s="231" t="s">
        <v>242</v>
      </c>
      <c r="D34" s="423"/>
      <c r="E34" s="172"/>
      <c r="F34" s="100"/>
      <c r="G34" s="100"/>
      <c r="H34" s="172"/>
      <c r="I34" s="172"/>
      <c r="J34" s="172"/>
      <c r="K34" s="172"/>
      <c r="L34" s="172"/>
      <c r="M34" s="172"/>
      <c r="N34" s="172"/>
      <c r="O34" s="424"/>
      <c r="P34" s="232">
        <f t="shared" si="1"/>
        <v>0</v>
      </c>
      <c r="U34" s="213"/>
      <c r="V34" s="213"/>
    </row>
    <row r="35" spans="1:22" ht="75.75" thickBot="1" x14ac:dyDescent="0.25">
      <c r="A35" s="233"/>
      <c r="B35" s="234"/>
      <c r="C35" s="235" t="s">
        <v>242</v>
      </c>
      <c r="D35" s="425"/>
      <c r="E35" s="426"/>
      <c r="F35" s="410"/>
      <c r="G35" s="410"/>
      <c r="H35" s="426"/>
      <c r="I35" s="426"/>
      <c r="J35" s="426"/>
      <c r="K35" s="426"/>
      <c r="L35" s="426"/>
      <c r="M35" s="426"/>
      <c r="N35" s="426"/>
      <c r="O35" s="427"/>
      <c r="P35" s="236">
        <f t="shared" si="1"/>
        <v>0</v>
      </c>
      <c r="U35" s="213"/>
      <c r="V35" s="213"/>
    </row>
    <row r="36" spans="1:22" ht="15.75" thickBot="1" x14ac:dyDescent="0.25">
      <c r="A36" s="25"/>
      <c r="B36" s="25"/>
      <c r="O36" s="81"/>
    </row>
    <row r="37" spans="1:22" ht="21" thickBot="1" x14ac:dyDescent="0.35">
      <c r="A37" s="660" t="s">
        <v>470</v>
      </c>
      <c r="B37" s="661"/>
      <c r="C37" s="661"/>
      <c r="D37" s="661"/>
      <c r="E37" s="661"/>
      <c r="F37" s="661"/>
      <c r="G37" s="661"/>
      <c r="H37" s="661"/>
      <c r="I37" s="661"/>
      <c r="J37" s="661"/>
      <c r="K37" s="661"/>
      <c r="L37" s="661"/>
      <c r="M37" s="661"/>
      <c r="N37" s="661"/>
      <c r="O37" s="661"/>
      <c r="P37" s="661"/>
      <c r="Q37" s="662"/>
    </row>
    <row r="38" spans="1:22" ht="16.5" customHeight="1" thickBot="1" x14ac:dyDescent="0.3">
      <c r="C38" s="682" t="s">
        <v>207</v>
      </c>
      <c r="D38" s="682"/>
      <c r="E38" s="682"/>
      <c r="F38" s="682"/>
      <c r="G38" s="682"/>
      <c r="H38" s="682"/>
      <c r="I38" s="682"/>
      <c r="O38" s="81"/>
    </row>
    <row r="39" spans="1:22" ht="36.75" customHeight="1" thickBot="1" x14ac:dyDescent="0.4">
      <c r="A39" s="655" t="s">
        <v>268</v>
      </c>
      <c r="B39" s="657" t="s">
        <v>271</v>
      </c>
      <c r="C39" s="658"/>
      <c r="D39" s="658"/>
      <c r="E39" s="663" t="s">
        <v>35</v>
      </c>
      <c r="F39" s="664"/>
      <c r="G39" s="665"/>
      <c r="H39" s="663" t="s">
        <v>329</v>
      </c>
      <c r="I39" s="664"/>
      <c r="J39" s="665"/>
      <c r="K39" s="657" t="s">
        <v>269</v>
      </c>
      <c r="L39" s="658"/>
      <c r="M39" s="659"/>
      <c r="N39" s="638" t="s">
        <v>391</v>
      </c>
      <c r="O39" s="639"/>
      <c r="P39" s="639"/>
      <c r="Q39" s="640"/>
      <c r="U39" s="81"/>
    </row>
    <row r="40" spans="1:22" ht="19.5" thickBot="1" x14ac:dyDescent="0.25">
      <c r="A40" s="656"/>
      <c r="B40" s="37" t="s">
        <v>386</v>
      </c>
      <c r="C40" s="38" t="s">
        <v>387</v>
      </c>
      <c r="D40" s="39" t="s">
        <v>388</v>
      </c>
      <c r="E40" s="37" t="s">
        <v>386</v>
      </c>
      <c r="F40" s="38" t="s">
        <v>387</v>
      </c>
      <c r="G40" s="39" t="s">
        <v>388</v>
      </c>
      <c r="H40" s="237" t="s">
        <v>389</v>
      </c>
      <c r="I40" s="237" t="s">
        <v>387</v>
      </c>
      <c r="J40" s="238" t="s">
        <v>388</v>
      </c>
      <c r="K40" s="35" t="s">
        <v>390</v>
      </c>
      <c r="L40" s="36" t="s">
        <v>387</v>
      </c>
      <c r="M40" s="33" t="s">
        <v>388</v>
      </c>
      <c r="N40" s="31" t="s">
        <v>390</v>
      </c>
      <c r="O40" s="32" t="s">
        <v>387</v>
      </c>
      <c r="P40" s="33" t="s">
        <v>388</v>
      </c>
      <c r="Q40" s="34" t="s">
        <v>26</v>
      </c>
      <c r="U40" s="81"/>
    </row>
    <row r="41" spans="1:22" x14ac:dyDescent="0.2">
      <c r="A41" s="171"/>
      <c r="B41" s="404"/>
      <c r="C41" s="124"/>
      <c r="D41" s="132"/>
      <c r="E41" s="239">
        <v>0</v>
      </c>
      <c r="F41" s="240">
        <v>0</v>
      </c>
      <c r="G41" s="241">
        <v>0</v>
      </c>
      <c r="H41" s="433"/>
      <c r="I41" s="434"/>
      <c r="J41" s="343"/>
      <c r="K41" s="435"/>
      <c r="L41" s="436"/>
      <c r="M41" s="437"/>
      <c r="N41" s="239">
        <f t="shared" ref="N41:N52" si="2">E41*1</f>
        <v>0</v>
      </c>
      <c r="O41" s="240">
        <f t="shared" ref="O41:O52" si="3">F41*28</f>
        <v>0</v>
      </c>
      <c r="P41" s="241">
        <f t="shared" ref="P41:P52" si="4">G41*265</f>
        <v>0</v>
      </c>
      <c r="Q41" s="242">
        <f t="shared" ref="Q41:Q52" si="5">SUM(N41:P41)</f>
        <v>0</v>
      </c>
      <c r="U41" s="81"/>
    </row>
    <row r="42" spans="1:22" x14ac:dyDescent="0.2">
      <c r="A42" s="428"/>
      <c r="B42" s="404"/>
      <c r="C42" s="124"/>
      <c r="D42" s="132"/>
      <c r="E42" s="239">
        <v>0</v>
      </c>
      <c r="F42" s="240">
        <v>0</v>
      </c>
      <c r="G42" s="241">
        <v>0</v>
      </c>
      <c r="H42" s="116"/>
      <c r="I42" s="438"/>
      <c r="J42" s="83"/>
      <c r="K42" s="423"/>
      <c r="L42" s="439"/>
      <c r="M42" s="440"/>
      <c r="N42" s="239">
        <f t="shared" si="2"/>
        <v>0</v>
      </c>
      <c r="O42" s="240">
        <f t="shared" si="3"/>
        <v>0</v>
      </c>
      <c r="P42" s="241">
        <f t="shared" si="4"/>
        <v>0</v>
      </c>
      <c r="Q42" s="242">
        <f t="shared" si="5"/>
        <v>0</v>
      </c>
      <c r="U42" s="81"/>
    </row>
    <row r="43" spans="1:22" x14ac:dyDescent="0.2">
      <c r="A43" s="428"/>
      <c r="B43" s="404"/>
      <c r="C43" s="124"/>
      <c r="D43" s="132"/>
      <c r="E43" s="239">
        <v>0</v>
      </c>
      <c r="F43" s="240">
        <v>0</v>
      </c>
      <c r="G43" s="241">
        <v>0</v>
      </c>
      <c r="H43" s="116"/>
      <c r="I43" s="438"/>
      <c r="J43" s="83"/>
      <c r="K43" s="423"/>
      <c r="L43" s="439"/>
      <c r="M43" s="440"/>
      <c r="N43" s="239">
        <f t="shared" si="2"/>
        <v>0</v>
      </c>
      <c r="O43" s="240">
        <f t="shared" si="3"/>
        <v>0</v>
      </c>
      <c r="P43" s="241">
        <f t="shared" si="4"/>
        <v>0</v>
      </c>
      <c r="Q43" s="242">
        <f t="shared" si="5"/>
        <v>0</v>
      </c>
      <c r="U43" s="81"/>
    </row>
    <row r="44" spans="1:22" x14ac:dyDescent="0.2">
      <c r="A44" s="428"/>
      <c r="B44" s="404"/>
      <c r="C44" s="124"/>
      <c r="D44" s="132"/>
      <c r="E44" s="239">
        <v>0</v>
      </c>
      <c r="F44" s="240">
        <v>0</v>
      </c>
      <c r="G44" s="241">
        <v>0</v>
      </c>
      <c r="H44" s="116"/>
      <c r="I44" s="438"/>
      <c r="J44" s="83"/>
      <c r="K44" s="423"/>
      <c r="L44" s="439"/>
      <c r="M44" s="440"/>
      <c r="N44" s="239">
        <f t="shared" si="2"/>
        <v>0</v>
      </c>
      <c r="O44" s="240">
        <f t="shared" si="3"/>
        <v>0</v>
      </c>
      <c r="P44" s="241">
        <f t="shared" si="4"/>
        <v>0</v>
      </c>
      <c r="Q44" s="242">
        <f t="shared" si="5"/>
        <v>0</v>
      </c>
      <c r="U44" s="81"/>
    </row>
    <row r="45" spans="1:22" x14ac:dyDescent="0.2">
      <c r="A45" s="428"/>
      <c r="B45" s="404"/>
      <c r="C45" s="124"/>
      <c r="D45" s="132"/>
      <c r="E45" s="239">
        <v>0</v>
      </c>
      <c r="F45" s="240">
        <v>0</v>
      </c>
      <c r="G45" s="241">
        <v>0</v>
      </c>
      <c r="H45" s="116"/>
      <c r="I45" s="438"/>
      <c r="J45" s="83"/>
      <c r="K45" s="423"/>
      <c r="L45" s="439"/>
      <c r="M45" s="440"/>
      <c r="N45" s="239">
        <f t="shared" si="2"/>
        <v>0</v>
      </c>
      <c r="O45" s="240">
        <f t="shared" si="3"/>
        <v>0</v>
      </c>
      <c r="P45" s="241">
        <f t="shared" si="4"/>
        <v>0</v>
      </c>
      <c r="Q45" s="242">
        <f t="shared" si="5"/>
        <v>0</v>
      </c>
      <c r="U45" s="81"/>
    </row>
    <row r="46" spans="1:22" x14ac:dyDescent="0.2">
      <c r="A46" s="428"/>
      <c r="B46" s="404"/>
      <c r="C46" s="124"/>
      <c r="D46" s="132"/>
      <c r="E46" s="239">
        <v>0</v>
      </c>
      <c r="F46" s="240">
        <v>0</v>
      </c>
      <c r="G46" s="241">
        <v>0</v>
      </c>
      <c r="H46" s="116"/>
      <c r="I46" s="438"/>
      <c r="J46" s="83"/>
      <c r="K46" s="423"/>
      <c r="L46" s="439"/>
      <c r="M46" s="440"/>
      <c r="N46" s="239">
        <f t="shared" si="2"/>
        <v>0</v>
      </c>
      <c r="O46" s="240">
        <f t="shared" si="3"/>
        <v>0</v>
      </c>
      <c r="P46" s="241">
        <f t="shared" si="4"/>
        <v>0</v>
      </c>
      <c r="Q46" s="242">
        <f t="shared" si="5"/>
        <v>0</v>
      </c>
      <c r="U46" s="81"/>
    </row>
    <row r="47" spans="1:22" x14ac:dyDescent="0.2">
      <c r="A47" s="428"/>
      <c r="B47" s="404"/>
      <c r="C47" s="124"/>
      <c r="D47" s="132"/>
      <c r="E47" s="239">
        <v>0</v>
      </c>
      <c r="F47" s="240">
        <v>0</v>
      </c>
      <c r="G47" s="241">
        <v>0</v>
      </c>
      <c r="H47" s="116"/>
      <c r="I47" s="438"/>
      <c r="J47" s="83"/>
      <c r="K47" s="423"/>
      <c r="L47" s="439"/>
      <c r="M47" s="440"/>
      <c r="N47" s="239">
        <f t="shared" si="2"/>
        <v>0</v>
      </c>
      <c r="O47" s="240">
        <f t="shared" si="3"/>
        <v>0</v>
      </c>
      <c r="P47" s="241">
        <f t="shared" si="4"/>
        <v>0</v>
      </c>
      <c r="Q47" s="243">
        <f t="shared" si="5"/>
        <v>0</v>
      </c>
      <c r="U47" s="81"/>
    </row>
    <row r="48" spans="1:22" x14ac:dyDescent="0.2">
      <c r="A48" s="428"/>
      <c r="B48" s="404"/>
      <c r="C48" s="124"/>
      <c r="D48" s="132"/>
      <c r="E48" s="239">
        <v>0</v>
      </c>
      <c r="F48" s="240">
        <v>0</v>
      </c>
      <c r="G48" s="241">
        <v>0</v>
      </c>
      <c r="H48" s="116"/>
      <c r="I48" s="438"/>
      <c r="J48" s="83"/>
      <c r="K48" s="423"/>
      <c r="L48" s="439"/>
      <c r="M48" s="440"/>
      <c r="N48" s="239">
        <f t="shared" si="2"/>
        <v>0</v>
      </c>
      <c r="O48" s="240">
        <f t="shared" si="3"/>
        <v>0</v>
      </c>
      <c r="P48" s="241">
        <f t="shared" si="4"/>
        <v>0</v>
      </c>
      <c r="Q48" s="243">
        <f t="shared" si="5"/>
        <v>0</v>
      </c>
      <c r="U48" s="81"/>
    </row>
    <row r="49" spans="1:84" x14ac:dyDescent="0.2">
      <c r="A49" s="428"/>
      <c r="B49" s="404"/>
      <c r="C49" s="124"/>
      <c r="D49" s="132"/>
      <c r="E49" s="239">
        <v>0</v>
      </c>
      <c r="F49" s="240">
        <v>0</v>
      </c>
      <c r="G49" s="241">
        <v>0</v>
      </c>
      <c r="H49" s="116"/>
      <c r="I49" s="438"/>
      <c r="J49" s="83"/>
      <c r="K49" s="423"/>
      <c r="L49" s="439"/>
      <c r="M49" s="440"/>
      <c r="N49" s="239">
        <f t="shared" si="2"/>
        <v>0</v>
      </c>
      <c r="O49" s="240">
        <f t="shared" si="3"/>
        <v>0</v>
      </c>
      <c r="P49" s="241">
        <f t="shared" si="4"/>
        <v>0</v>
      </c>
      <c r="Q49" s="243">
        <f>SUM(N49:P49)</f>
        <v>0</v>
      </c>
      <c r="U49" s="81"/>
    </row>
    <row r="50" spans="1:84" ht="15.75" thickBot="1" x14ac:dyDescent="0.25">
      <c r="A50" s="428"/>
      <c r="B50" s="404"/>
      <c r="C50" s="124"/>
      <c r="D50" s="132"/>
      <c r="E50" s="239">
        <v>0</v>
      </c>
      <c r="F50" s="240">
        <v>0</v>
      </c>
      <c r="G50" s="241">
        <v>0</v>
      </c>
      <c r="H50" s="116"/>
      <c r="I50" s="438"/>
      <c r="J50" s="83"/>
      <c r="K50" s="423"/>
      <c r="L50" s="439"/>
      <c r="M50" s="440"/>
      <c r="N50" s="239">
        <f t="shared" si="2"/>
        <v>0</v>
      </c>
      <c r="O50" s="240">
        <f t="shared" si="3"/>
        <v>0</v>
      </c>
      <c r="P50" s="241">
        <f t="shared" si="4"/>
        <v>0</v>
      </c>
      <c r="Q50" s="243">
        <f>SUM(N50:P50)</f>
        <v>0</v>
      </c>
      <c r="V50" s="146"/>
    </row>
    <row r="51" spans="1:84" ht="18.75" customHeight="1" x14ac:dyDescent="0.2">
      <c r="A51" s="428"/>
      <c r="B51" s="404"/>
      <c r="C51" s="124"/>
      <c r="D51" s="132"/>
      <c r="E51" s="239">
        <v>0</v>
      </c>
      <c r="F51" s="240">
        <v>0</v>
      </c>
      <c r="G51" s="241">
        <v>0</v>
      </c>
      <c r="H51" s="116"/>
      <c r="I51" s="438"/>
      <c r="J51" s="83"/>
      <c r="K51" s="423"/>
      <c r="L51" s="439"/>
      <c r="M51" s="440"/>
      <c r="N51" s="239">
        <f t="shared" si="2"/>
        <v>0</v>
      </c>
      <c r="O51" s="240">
        <f t="shared" si="3"/>
        <v>0</v>
      </c>
      <c r="P51" s="241">
        <f t="shared" si="4"/>
        <v>0</v>
      </c>
      <c r="Q51" s="243">
        <f>SUM(N51:P51)</f>
        <v>0</v>
      </c>
      <c r="U51" s="669" t="s">
        <v>392</v>
      </c>
      <c r="V51" s="670"/>
      <c r="W51" s="146"/>
      <c r="X51" s="146"/>
    </row>
    <row r="52" spans="1:84" ht="16.5" customHeight="1" thickBot="1" x14ac:dyDescent="0.25">
      <c r="A52" s="429"/>
      <c r="B52" s="430"/>
      <c r="C52" s="431"/>
      <c r="D52" s="432"/>
      <c r="E52" s="244">
        <v>0</v>
      </c>
      <c r="F52" s="245">
        <v>0</v>
      </c>
      <c r="G52" s="246">
        <v>0</v>
      </c>
      <c r="H52" s="441"/>
      <c r="I52" s="442"/>
      <c r="J52" s="443"/>
      <c r="K52" s="444"/>
      <c r="L52" s="445"/>
      <c r="M52" s="446"/>
      <c r="N52" s="244">
        <f t="shared" si="2"/>
        <v>0</v>
      </c>
      <c r="O52" s="245">
        <f t="shared" si="3"/>
        <v>0</v>
      </c>
      <c r="P52" s="246">
        <f t="shared" si="4"/>
        <v>0</v>
      </c>
      <c r="Q52" s="247">
        <f t="shared" si="5"/>
        <v>0</v>
      </c>
      <c r="U52" s="671"/>
      <c r="V52" s="672"/>
      <c r="W52" s="146"/>
      <c r="X52" s="146"/>
    </row>
    <row r="53" spans="1:84" s="252" customFormat="1" ht="20.25" thickBot="1" x14ac:dyDescent="0.4">
      <c r="A53" s="248" t="s">
        <v>36</v>
      </c>
      <c r="B53" s="40"/>
      <c r="C53" s="41"/>
      <c r="D53" s="42"/>
      <c r="E53" s="40">
        <f>SUM(E41:E52)</f>
        <v>0</v>
      </c>
      <c r="F53" s="41">
        <f t="shared" ref="F53:G53" si="6">SUM(F41:F52)</f>
        <v>0</v>
      </c>
      <c r="G53" s="42">
        <f t="shared" si="6"/>
        <v>0</v>
      </c>
      <c r="H53" s="43"/>
      <c r="I53" s="41"/>
      <c r="J53" s="44"/>
      <c r="K53" s="45"/>
      <c r="L53" s="249"/>
      <c r="M53" s="250"/>
      <c r="N53" s="43">
        <f t="shared" ref="N53:P53" si="7">SUM(N41:N52)</f>
        <v>0</v>
      </c>
      <c r="O53" s="41">
        <f t="shared" si="7"/>
        <v>0</v>
      </c>
      <c r="P53" s="41">
        <f t="shared" si="7"/>
        <v>0</v>
      </c>
      <c r="Q53" s="42">
        <f>SUM(Q41:Q52)</f>
        <v>0</v>
      </c>
      <c r="R53" s="13"/>
      <c r="S53" s="13"/>
      <c r="T53" s="13"/>
      <c r="U53" s="487" t="s">
        <v>394</v>
      </c>
      <c r="V53" s="488">
        <f>SUM(X84,X135,X109,X163,Q53)-V54</f>
        <v>0</v>
      </c>
      <c r="W53" s="146"/>
      <c r="X53" s="146"/>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row>
    <row r="54" spans="1:84" ht="20.25" thickBot="1" x14ac:dyDescent="0.4">
      <c r="O54" s="81"/>
      <c r="U54" s="489" t="s">
        <v>393</v>
      </c>
      <c r="V54" s="192">
        <f>SUM(T84,T135,T109,U163)</f>
        <v>0</v>
      </c>
      <c r="W54" s="13" t="s">
        <v>299</v>
      </c>
      <c r="X54" s="146"/>
    </row>
    <row r="55" spans="1:84" ht="16.5" thickBot="1" x14ac:dyDescent="0.3">
      <c r="A55" s="647" t="s">
        <v>272</v>
      </c>
      <c r="B55" s="647"/>
      <c r="C55" s="647"/>
      <c r="D55" s="647"/>
      <c r="E55" s="647"/>
      <c r="F55" s="647"/>
      <c r="G55" s="647"/>
      <c r="H55" s="647"/>
      <c r="O55" s="81"/>
      <c r="U55" s="485" t="s">
        <v>36</v>
      </c>
      <c r="V55" s="486">
        <f>SUM(V53:V54)</f>
        <v>0</v>
      </c>
      <c r="W55" s="13" t="s">
        <v>299</v>
      </c>
      <c r="X55" s="146"/>
    </row>
    <row r="56" spans="1:84" ht="16.5" customHeight="1" thickBot="1" x14ac:dyDescent="0.3">
      <c r="A56" s="638" t="s">
        <v>467</v>
      </c>
      <c r="B56" s="639"/>
      <c r="C56" s="639"/>
      <c r="D56" s="639"/>
      <c r="E56" s="639"/>
      <c r="F56" s="639"/>
      <c r="G56" s="639"/>
      <c r="H56" s="639"/>
      <c r="I56" s="639"/>
      <c r="J56" s="639"/>
      <c r="K56" s="639"/>
      <c r="L56" s="640"/>
      <c r="O56" s="81"/>
    </row>
    <row r="57" spans="1:84" ht="16.350000000000001" customHeight="1" thickBot="1" x14ac:dyDescent="0.3">
      <c r="A57" s="679" t="s">
        <v>474</v>
      </c>
      <c r="B57" s="680"/>
      <c r="C57" s="680"/>
      <c r="D57" s="680"/>
      <c r="E57" s="680"/>
      <c r="F57" s="680"/>
      <c r="G57" s="680"/>
      <c r="H57" s="680"/>
      <c r="I57" s="680"/>
      <c r="J57" s="680"/>
      <c r="K57" s="680"/>
      <c r="L57" s="681"/>
      <c r="M57" s="253"/>
      <c r="N57" s="253"/>
      <c r="O57" s="253"/>
    </row>
    <row r="58" spans="1:84" s="255" customFormat="1" ht="34.5" customHeight="1" thickBot="1" x14ac:dyDescent="0.4">
      <c r="A58" s="644" t="s">
        <v>103</v>
      </c>
      <c r="B58" s="645"/>
      <c r="C58" s="645"/>
      <c r="D58" s="645"/>
      <c r="E58" s="645"/>
      <c r="F58" s="645"/>
      <c r="G58" s="646"/>
      <c r="H58" s="644" t="s">
        <v>104</v>
      </c>
      <c r="I58" s="645"/>
      <c r="J58" s="646"/>
      <c r="K58" s="636" t="s">
        <v>105</v>
      </c>
      <c r="L58" s="637"/>
      <c r="M58" s="146"/>
      <c r="N58" s="146"/>
      <c r="O58" s="146"/>
      <c r="P58" s="146"/>
      <c r="Q58" s="617" t="s">
        <v>35</v>
      </c>
      <c r="R58" s="618"/>
      <c r="S58" s="618"/>
      <c r="T58" s="619"/>
      <c r="U58" s="676" t="s">
        <v>391</v>
      </c>
      <c r="V58" s="677"/>
      <c r="W58" s="677"/>
      <c r="X58" s="678"/>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row>
    <row r="59" spans="1:84" s="25" customFormat="1" ht="149.25" thickBot="1" x14ac:dyDescent="0.25">
      <c r="A59" s="256" t="s">
        <v>6</v>
      </c>
      <c r="B59" s="257" t="s">
        <v>4</v>
      </c>
      <c r="C59" s="257" t="s">
        <v>5</v>
      </c>
      <c r="D59" s="257" t="s">
        <v>245</v>
      </c>
      <c r="E59" s="258" t="s">
        <v>248</v>
      </c>
      <c r="F59" s="259" t="s">
        <v>246</v>
      </c>
      <c r="G59" s="257" t="s">
        <v>247</v>
      </c>
      <c r="H59" s="260" t="s">
        <v>389</v>
      </c>
      <c r="I59" s="261" t="s">
        <v>387</v>
      </c>
      <c r="J59" s="262" t="s">
        <v>388</v>
      </c>
      <c r="K59" s="261" t="s">
        <v>397</v>
      </c>
      <c r="L59" s="262" t="s">
        <v>398</v>
      </c>
      <c r="M59" s="213"/>
      <c r="N59" s="213"/>
      <c r="O59" s="213"/>
      <c r="Q59" s="51" t="s">
        <v>389</v>
      </c>
      <c r="R59" s="52" t="s">
        <v>402</v>
      </c>
      <c r="S59" s="53" t="s">
        <v>388</v>
      </c>
      <c r="T59" s="54" t="s">
        <v>403</v>
      </c>
      <c r="U59" s="51" t="s">
        <v>389</v>
      </c>
      <c r="V59" s="52" t="s">
        <v>402</v>
      </c>
      <c r="W59" s="55" t="s">
        <v>388</v>
      </c>
      <c r="X59" s="56" t="s">
        <v>26</v>
      </c>
    </row>
    <row r="60" spans="1:84" x14ac:dyDescent="0.2">
      <c r="A60" s="447"/>
      <c r="B60" s="97"/>
      <c r="C60" s="97"/>
      <c r="D60" s="97"/>
      <c r="E60" s="97"/>
      <c r="F60" s="97"/>
      <c r="G60" s="448"/>
      <c r="H60" s="447"/>
      <c r="I60" s="449"/>
      <c r="J60" s="450"/>
      <c r="K60" s="96"/>
      <c r="L60" s="349"/>
      <c r="M60" s="142"/>
      <c r="N60" s="142"/>
      <c r="O60" s="142"/>
      <c r="Q60" s="263">
        <f>G60*3.664*E60</f>
        <v>0</v>
      </c>
      <c r="R60" s="264">
        <f>E60*D60*K60*0.000001</f>
        <v>0</v>
      </c>
      <c r="S60" s="265">
        <f>E60*D60*L60*0.000001</f>
        <v>0</v>
      </c>
      <c r="T60" s="266">
        <f>F60*Q60</f>
        <v>0</v>
      </c>
      <c r="U60" s="263">
        <f>Q60*1</f>
        <v>0</v>
      </c>
      <c r="V60" s="264">
        <f>R60*28</f>
        <v>0</v>
      </c>
      <c r="W60" s="266">
        <f>S60*265</f>
        <v>0</v>
      </c>
      <c r="X60" s="267">
        <f t="shared" ref="X60:X70" si="8">SUM(U60:W60)</f>
        <v>0</v>
      </c>
    </row>
    <row r="61" spans="1:84" x14ac:dyDescent="0.2">
      <c r="A61" s="451"/>
      <c r="B61" s="100"/>
      <c r="C61" s="100"/>
      <c r="D61" s="100"/>
      <c r="E61" s="100"/>
      <c r="F61" s="100"/>
      <c r="G61" s="452"/>
      <c r="H61" s="453"/>
      <c r="I61" s="438"/>
      <c r="J61" s="83"/>
      <c r="K61" s="99"/>
      <c r="L61" s="350"/>
      <c r="M61" s="142"/>
      <c r="N61" s="142"/>
      <c r="O61" s="142"/>
      <c r="Q61" s="268">
        <f t="shared" ref="Q61:Q70" si="9">G61*3.664*E61</f>
        <v>0</v>
      </c>
      <c r="R61" s="121">
        <f t="shared" ref="R61:R70" si="10">E61*D61*K61*0.000001</f>
        <v>0</v>
      </c>
      <c r="S61" s="269">
        <f t="shared" ref="S61:S70" si="11">E61*D61*L61*0.000001</f>
        <v>0</v>
      </c>
      <c r="T61" s="71">
        <f t="shared" ref="T61:T83" si="12">F61*Q61</f>
        <v>0</v>
      </c>
      <c r="U61" s="268">
        <f t="shared" ref="U61:U70" si="13">Q61*1</f>
        <v>0</v>
      </c>
      <c r="V61" s="121">
        <f t="shared" ref="V61:V83" si="14">R61*28</f>
        <v>0</v>
      </c>
      <c r="W61" s="270">
        <f t="shared" ref="W61:W83" si="15">S61*265</f>
        <v>0</v>
      </c>
      <c r="X61" s="21">
        <f t="shared" si="8"/>
        <v>0</v>
      </c>
    </row>
    <row r="62" spans="1:84" x14ac:dyDescent="0.2">
      <c r="A62" s="451"/>
      <c r="B62" s="100"/>
      <c r="C62" s="100"/>
      <c r="D62" s="100"/>
      <c r="E62" s="100"/>
      <c r="F62" s="100"/>
      <c r="G62" s="452"/>
      <c r="H62" s="453"/>
      <c r="I62" s="438"/>
      <c r="J62" s="83"/>
      <c r="K62" s="99"/>
      <c r="L62" s="350"/>
      <c r="M62" s="142"/>
      <c r="N62" s="142"/>
      <c r="O62" s="142"/>
      <c r="Q62" s="268">
        <f t="shared" si="9"/>
        <v>0</v>
      </c>
      <c r="R62" s="121">
        <f t="shared" si="10"/>
        <v>0</v>
      </c>
      <c r="S62" s="269">
        <f t="shared" si="11"/>
        <v>0</v>
      </c>
      <c r="T62" s="71">
        <f t="shared" si="12"/>
        <v>0</v>
      </c>
      <c r="U62" s="268">
        <f t="shared" si="13"/>
        <v>0</v>
      </c>
      <c r="V62" s="121">
        <f t="shared" si="14"/>
        <v>0</v>
      </c>
      <c r="W62" s="270">
        <f t="shared" si="15"/>
        <v>0</v>
      </c>
      <c r="X62" s="21">
        <f t="shared" si="8"/>
        <v>0</v>
      </c>
    </row>
    <row r="63" spans="1:84" x14ac:dyDescent="0.2">
      <c r="A63" s="451"/>
      <c r="B63" s="100"/>
      <c r="C63" s="100"/>
      <c r="D63" s="100"/>
      <c r="E63" s="100"/>
      <c r="F63" s="100"/>
      <c r="G63" s="452"/>
      <c r="H63" s="453"/>
      <c r="I63" s="438"/>
      <c r="J63" s="83"/>
      <c r="K63" s="99"/>
      <c r="L63" s="350"/>
      <c r="M63" s="142"/>
      <c r="N63" s="142"/>
      <c r="O63" s="142"/>
      <c r="Q63" s="268">
        <f t="shared" si="9"/>
        <v>0</v>
      </c>
      <c r="R63" s="121">
        <f t="shared" si="10"/>
        <v>0</v>
      </c>
      <c r="S63" s="269">
        <f t="shared" si="11"/>
        <v>0</v>
      </c>
      <c r="T63" s="71">
        <f t="shared" si="12"/>
        <v>0</v>
      </c>
      <c r="U63" s="268">
        <f t="shared" si="13"/>
        <v>0</v>
      </c>
      <c r="V63" s="121">
        <f t="shared" si="14"/>
        <v>0</v>
      </c>
      <c r="W63" s="270">
        <f t="shared" si="15"/>
        <v>0</v>
      </c>
      <c r="X63" s="21">
        <f t="shared" si="8"/>
        <v>0</v>
      </c>
    </row>
    <row r="64" spans="1:84" x14ac:dyDescent="0.2">
      <c r="A64" s="451"/>
      <c r="B64" s="100"/>
      <c r="C64" s="100"/>
      <c r="D64" s="100"/>
      <c r="E64" s="100"/>
      <c r="F64" s="100"/>
      <c r="G64" s="452"/>
      <c r="H64" s="453"/>
      <c r="I64" s="438"/>
      <c r="J64" s="83"/>
      <c r="K64" s="99"/>
      <c r="L64" s="350"/>
      <c r="M64" s="142"/>
      <c r="N64" s="142"/>
      <c r="O64" s="142"/>
      <c r="Q64" s="268">
        <f t="shared" si="9"/>
        <v>0</v>
      </c>
      <c r="R64" s="121">
        <f t="shared" si="10"/>
        <v>0</v>
      </c>
      <c r="S64" s="269">
        <f t="shared" si="11"/>
        <v>0</v>
      </c>
      <c r="T64" s="71">
        <f t="shared" si="12"/>
        <v>0</v>
      </c>
      <c r="U64" s="268">
        <f t="shared" si="13"/>
        <v>0</v>
      </c>
      <c r="V64" s="121">
        <f t="shared" si="14"/>
        <v>0</v>
      </c>
      <c r="W64" s="270">
        <f t="shared" si="15"/>
        <v>0</v>
      </c>
      <c r="X64" s="21">
        <f t="shared" si="8"/>
        <v>0</v>
      </c>
    </row>
    <row r="65" spans="1:24" x14ac:dyDescent="0.2">
      <c r="A65" s="451"/>
      <c r="B65" s="100"/>
      <c r="C65" s="100"/>
      <c r="D65" s="100"/>
      <c r="E65" s="100"/>
      <c r="F65" s="100"/>
      <c r="G65" s="452"/>
      <c r="H65" s="453"/>
      <c r="I65" s="438"/>
      <c r="J65" s="83"/>
      <c r="K65" s="99"/>
      <c r="L65" s="350"/>
      <c r="M65" s="142"/>
      <c r="N65" s="142"/>
      <c r="O65" s="142"/>
      <c r="Q65" s="268">
        <f t="shared" si="9"/>
        <v>0</v>
      </c>
      <c r="R65" s="121">
        <f t="shared" si="10"/>
        <v>0</v>
      </c>
      <c r="S65" s="269">
        <f t="shared" si="11"/>
        <v>0</v>
      </c>
      <c r="T65" s="71">
        <f t="shared" si="12"/>
        <v>0</v>
      </c>
      <c r="U65" s="268">
        <f t="shared" si="13"/>
        <v>0</v>
      </c>
      <c r="V65" s="121">
        <f t="shared" si="14"/>
        <v>0</v>
      </c>
      <c r="W65" s="270">
        <f t="shared" si="15"/>
        <v>0</v>
      </c>
      <c r="X65" s="21">
        <f t="shared" si="8"/>
        <v>0</v>
      </c>
    </row>
    <row r="66" spans="1:24" x14ac:dyDescent="0.2">
      <c r="A66" s="451"/>
      <c r="B66" s="100"/>
      <c r="C66" s="100"/>
      <c r="D66" s="100"/>
      <c r="E66" s="100"/>
      <c r="F66" s="100"/>
      <c r="G66" s="452"/>
      <c r="H66" s="453"/>
      <c r="I66" s="438"/>
      <c r="J66" s="83"/>
      <c r="K66" s="99"/>
      <c r="L66" s="350"/>
      <c r="M66" s="142"/>
      <c r="N66" s="142"/>
      <c r="O66" s="142"/>
      <c r="Q66" s="268">
        <f t="shared" si="9"/>
        <v>0</v>
      </c>
      <c r="R66" s="121">
        <f t="shared" si="10"/>
        <v>0</v>
      </c>
      <c r="S66" s="269">
        <f t="shared" si="11"/>
        <v>0</v>
      </c>
      <c r="T66" s="71">
        <f t="shared" si="12"/>
        <v>0</v>
      </c>
      <c r="U66" s="268">
        <f t="shared" si="13"/>
        <v>0</v>
      </c>
      <c r="V66" s="121">
        <f t="shared" si="14"/>
        <v>0</v>
      </c>
      <c r="W66" s="270">
        <f t="shared" si="15"/>
        <v>0</v>
      </c>
      <c r="X66" s="21">
        <f t="shared" si="8"/>
        <v>0</v>
      </c>
    </row>
    <row r="67" spans="1:24" x14ac:dyDescent="0.2">
      <c r="A67" s="451"/>
      <c r="B67" s="100"/>
      <c r="C67" s="100"/>
      <c r="D67" s="100"/>
      <c r="E67" s="100"/>
      <c r="F67" s="100"/>
      <c r="G67" s="452"/>
      <c r="H67" s="453"/>
      <c r="I67" s="438"/>
      <c r="J67" s="83"/>
      <c r="K67" s="99"/>
      <c r="L67" s="350"/>
      <c r="M67" s="142"/>
      <c r="N67" s="142"/>
      <c r="O67" s="142"/>
      <c r="Q67" s="268">
        <f t="shared" si="9"/>
        <v>0</v>
      </c>
      <c r="R67" s="121">
        <f t="shared" si="10"/>
        <v>0</v>
      </c>
      <c r="S67" s="269">
        <f t="shared" si="11"/>
        <v>0</v>
      </c>
      <c r="T67" s="71">
        <f t="shared" si="12"/>
        <v>0</v>
      </c>
      <c r="U67" s="268">
        <f t="shared" si="13"/>
        <v>0</v>
      </c>
      <c r="V67" s="121">
        <f t="shared" si="14"/>
        <v>0</v>
      </c>
      <c r="W67" s="270">
        <f t="shared" si="15"/>
        <v>0</v>
      </c>
      <c r="X67" s="21">
        <f t="shared" si="8"/>
        <v>0</v>
      </c>
    </row>
    <row r="68" spans="1:24" x14ac:dyDescent="0.2">
      <c r="A68" s="451"/>
      <c r="B68" s="100"/>
      <c r="C68" s="100"/>
      <c r="D68" s="100"/>
      <c r="E68" s="100"/>
      <c r="F68" s="100"/>
      <c r="G68" s="452"/>
      <c r="H68" s="453"/>
      <c r="I68" s="438"/>
      <c r="J68" s="83"/>
      <c r="K68" s="99"/>
      <c r="L68" s="350"/>
      <c r="M68" s="142"/>
      <c r="N68" s="142"/>
      <c r="O68" s="142"/>
      <c r="Q68" s="268">
        <f t="shared" si="9"/>
        <v>0</v>
      </c>
      <c r="R68" s="121">
        <f t="shared" si="10"/>
        <v>0</v>
      </c>
      <c r="S68" s="269">
        <f t="shared" si="11"/>
        <v>0</v>
      </c>
      <c r="T68" s="71">
        <f t="shared" si="12"/>
        <v>0</v>
      </c>
      <c r="U68" s="268">
        <f t="shared" si="13"/>
        <v>0</v>
      </c>
      <c r="V68" s="121">
        <f t="shared" si="14"/>
        <v>0</v>
      </c>
      <c r="W68" s="270">
        <f t="shared" si="15"/>
        <v>0</v>
      </c>
      <c r="X68" s="21">
        <f t="shared" si="8"/>
        <v>0</v>
      </c>
    </row>
    <row r="69" spans="1:24" x14ac:dyDescent="0.2">
      <c r="A69" s="451"/>
      <c r="B69" s="100"/>
      <c r="C69" s="100"/>
      <c r="D69" s="100"/>
      <c r="E69" s="100"/>
      <c r="F69" s="100"/>
      <c r="G69" s="452"/>
      <c r="H69" s="453"/>
      <c r="I69" s="438"/>
      <c r="J69" s="83"/>
      <c r="K69" s="99"/>
      <c r="L69" s="350"/>
      <c r="M69" s="142"/>
      <c r="N69" s="142"/>
      <c r="O69" s="142"/>
      <c r="Q69" s="268">
        <f t="shared" si="9"/>
        <v>0</v>
      </c>
      <c r="R69" s="121">
        <f t="shared" si="10"/>
        <v>0</v>
      </c>
      <c r="S69" s="269">
        <f t="shared" si="11"/>
        <v>0</v>
      </c>
      <c r="T69" s="71">
        <f t="shared" si="12"/>
        <v>0</v>
      </c>
      <c r="U69" s="268">
        <f t="shared" si="13"/>
        <v>0</v>
      </c>
      <c r="V69" s="121">
        <f t="shared" si="14"/>
        <v>0</v>
      </c>
      <c r="W69" s="270">
        <f t="shared" si="15"/>
        <v>0</v>
      </c>
      <c r="X69" s="21">
        <f t="shared" si="8"/>
        <v>0</v>
      </c>
    </row>
    <row r="70" spans="1:24" x14ac:dyDescent="0.2">
      <c r="A70" s="451"/>
      <c r="B70" s="454"/>
      <c r="C70" s="455"/>
      <c r="D70" s="455"/>
      <c r="E70" s="454"/>
      <c r="F70" s="456"/>
      <c r="G70" s="455"/>
      <c r="H70" s="453"/>
      <c r="I70" s="438"/>
      <c r="J70" s="83"/>
      <c r="K70" s="457"/>
      <c r="L70" s="458"/>
      <c r="M70" s="142"/>
      <c r="N70" s="142"/>
      <c r="O70" s="142"/>
      <c r="Q70" s="268">
        <f t="shared" si="9"/>
        <v>0</v>
      </c>
      <c r="R70" s="121">
        <f t="shared" si="10"/>
        <v>0</v>
      </c>
      <c r="S70" s="269">
        <f t="shared" si="11"/>
        <v>0</v>
      </c>
      <c r="T70" s="71">
        <f t="shared" si="12"/>
        <v>0</v>
      </c>
      <c r="U70" s="268">
        <f t="shared" si="13"/>
        <v>0</v>
      </c>
      <c r="V70" s="121">
        <f t="shared" si="14"/>
        <v>0</v>
      </c>
      <c r="W70" s="270">
        <f t="shared" si="15"/>
        <v>0</v>
      </c>
      <c r="X70" s="21">
        <f t="shared" si="8"/>
        <v>0</v>
      </c>
    </row>
    <row r="71" spans="1:24" x14ac:dyDescent="0.2">
      <c r="A71" s="451"/>
      <c r="B71" s="454"/>
      <c r="C71" s="452"/>
      <c r="D71" s="452"/>
      <c r="E71" s="100"/>
      <c r="F71" s="406"/>
      <c r="G71" s="452"/>
      <c r="H71" s="453"/>
      <c r="I71" s="438"/>
      <c r="J71" s="83"/>
      <c r="K71" s="99"/>
      <c r="L71" s="459"/>
      <c r="M71" s="142"/>
      <c r="N71" s="142"/>
      <c r="O71" s="142"/>
      <c r="Q71" s="268">
        <f t="shared" ref="Q71:Q83" si="16">G71*3.664*E71</f>
        <v>0</v>
      </c>
      <c r="R71" s="121">
        <f t="shared" ref="R71:R83" si="17">E71*D71*K71*0.000001</f>
        <v>0</v>
      </c>
      <c r="S71" s="269">
        <f t="shared" ref="S71:S83" si="18">E71*D71*L71*0.000001</f>
        <v>0</v>
      </c>
      <c r="T71" s="71">
        <f t="shared" si="12"/>
        <v>0</v>
      </c>
      <c r="U71" s="268">
        <f t="shared" ref="U71:U83" si="19">Q71*1</f>
        <v>0</v>
      </c>
      <c r="V71" s="121">
        <f t="shared" si="14"/>
        <v>0</v>
      </c>
      <c r="W71" s="270">
        <f t="shared" si="15"/>
        <v>0</v>
      </c>
      <c r="X71" s="21">
        <f t="shared" ref="X71:X83" si="20">SUM(U71:W71)</f>
        <v>0</v>
      </c>
    </row>
    <row r="72" spans="1:24" x14ac:dyDescent="0.2">
      <c r="A72" s="451"/>
      <c r="B72" s="454"/>
      <c r="C72" s="452"/>
      <c r="D72" s="460"/>
      <c r="E72" s="407"/>
      <c r="F72" s="461"/>
      <c r="G72" s="460"/>
      <c r="H72" s="453"/>
      <c r="I72" s="438"/>
      <c r="J72" s="83"/>
      <c r="K72" s="462"/>
      <c r="L72" s="408"/>
      <c r="M72" s="142"/>
      <c r="N72" s="142"/>
      <c r="O72" s="142"/>
      <c r="Q72" s="268">
        <f t="shared" si="16"/>
        <v>0</v>
      </c>
      <c r="R72" s="121">
        <f t="shared" si="17"/>
        <v>0</v>
      </c>
      <c r="S72" s="269">
        <f t="shared" si="18"/>
        <v>0</v>
      </c>
      <c r="T72" s="71">
        <f t="shared" si="12"/>
        <v>0</v>
      </c>
      <c r="U72" s="268">
        <f t="shared" si="19"/>
        <v>0</v>
      </c>
      <c r="V72" s="121">
        <f t="shared" si="14"/>
        <v>0</v>
      </c>
      <c r="W72" s="270">
        <f t="shared" si="15"/>
        <v>0</v>
      </c>
      <c r="X72" s="21">
        <f t="shared" si="20"/>
        <v>0</v>
      </c>
    </row>
    <row r="73" spans="1:24" x14ac:dyDescent="0.2">
      <c r="A73" s="451"/>
      <c r="B73" s="454"/>
      <c r="C73" s="452"/>
      <c r="D73" s="460"/>
      <c r="E73" s="407"/>
      <c r="F73" s="461"/>
      <c r="G73" s="460"/>
      <c r="H73" s="453"/>
      <c r="I73" s="438"/>
      <c r="J73" s="83"/>
      <c r="K73" s="462"/>
      <c r="L73" s="408"/>
      <c r="M73" s="142"/>
      <c r="N73" s="142"/>
      <c r="O73" s="142"/>
      <c r="Q73" s="268">
        <f t="shared" si="16"/>
        <v>0</v>
      </c>
      <c r="R73" s="121">
        <f t="shared" si="17"/>
        <v>0</v>
      </c>
      <c r="S73" s="269">
        <f t="shared" si="18"/>
        <v>0</v>
      </c>
      <c r="T73" s="71">
        <f t="shared" ref="T73:T81" si="21">F73*Q73</f>
        <v>0</v>
      </c>
      <c r="U73" s="268">
        <f t="shared" si="19"/>
        <v>0</v>
      </c>
      <c r="V73" s="121">
        <f t="shared" si="14"/>
        <v>0</v>
      </c>
      <c r="W73" s="270">
        <f t="shared" si="15"/>
        <v>0</v>
      </c>
      <c r="X73" s="21">
        <f t="shared" si="20"/>
        <v>0</v>
      </c>
    </row>
    <row r="74" spans="1:24" x14ac:dyDescent="0.2">
      <c r="A74" s="451"/>
      <c r="B74" s="100"/>
      <c r="C74" s="452"/>
      <c r="D74" s="460"/>
      <c r="E74" s="407"/>
      <c r="F74" s="461"/>
      <c r="G74" s="460"/>
      <c r="H74" s="453"/>
      <c r="I74" s="438"/>
      <c r="J74" s="83"/>
      <c r="K74" s="462"/>
      <c r="L74" s="408"/>
      <c r="M74" s="142"/>
      <c r="N74" s="142"/>
      <c r="O74" s="142"/>
      <c r="Q74" s="268">
        <f t="shared" si="16"/>
        <v>0</v>
      </c>
      <c r="R74" s="121">
        <f t="shared" si="17"/>
        <v>0</v>
      </c>
      <c r="S74" s="269">
        <f t="shared" si="18"/>
        <v>0</v>
      </c>
      <c r="T74" s="71">
        <f t="shared" si="21"/>
        <v>0</v>
      </c>
      <c r="U74" s="268">
        <f t="shared" si="19"/>
        <v>0</v>
      </c>
      <c r="V74" s="121">
        <f t="shared" si="14"/>
        <v>0</v>
      </c>
      <c r="W74" s="270">
        <f t="shared" si="15"/>
        <v>0</v>
      </c>
      <c r="X74" s="21">
        <f t="shared" si="20"/>
        <v>0</v>
      </c>
    </row>
    <row r="75" spans="1:24" x14ac:dyDescent="0.2">
      <c r="A75" s="451"/>
      <c r="B75" s="454"/>
      <c r="C75" s="452"/>
      <c r="D75" s="460"/>
      <c r="E75" s="407"/>
      <c r="F75" s="461"/>
      <c r="G75" s="460"/>
      <c r="H75" s="453"/>
      <c r="I75" s="438"/>
      <c r="J75" s="83"/>
      <c r="K75" s="462"/>
      <c r="L75" s="408"/>
      <c r="M75" s="142"/>
      <c r="N75" s="142"/>
      <c r="O75" s="142"/>
      <c r="Q75" s="268">
        <f t="shared" si="16"/>
        <v>0</v>
      </c>
      <c r="R75" s="121">
        <f t="shared" si="17"/>
        <v>0</v>
      </c>
      <c r="S75" s="269">
        <f t="shared" si="18"/>
        <v>0</v>
      </c>
      <c r="T75" s="71">
        <f t="shared" si="21"/>
        <v>0</v>
      </c>
      <c r="U75" s="268">
        <f t="shared" si="19"/>
        <v>0</v>
      </c>
      <c r="V75" s="121">
        <f t="shared" si="14"/>
        <v>0</v>
      </c>
      <c r="W75" s="270">
        <f t="shared" si="15"/>
        <v>0</v>
      </c>
      <c r="X75" s="21">
        <f t="shared" si="20"/>
        <v>0</v>
      </c>
    </row>
    <row r="76" spans="1:24" x14ac:dyDescent="0.2">
      <c r="A76" s="451"/>
      <c r="B76" s="454"/>
      <c r="C76" s="452"/>
      <c r="D76" s="460"/>
      <c r="E76" s="407"/>
      <c r="F76" s="461"/>
      <c r="G76" s="460"/>
      <c r="H76" s="453"/>
      <c r="I76" s="438"/>
      <c r="J76" s="83"/>
      <c r="K76" s="462"/>
      <c r="L76" s="408"/>
      <c r="M76" s="142"/>
      <c r="N76" s="142"/>
      <c r="O76" s="142"/>
      <c r="Q76" s="268">
        <f t="shared" si="16"/>
        <v>0</v>
      </c>
      <c r="R76" s="121">
        <f t="shared" si="17"/>
        <v>0</v>
      </c>
      <c r="S76" s="269">
        <f t="shared" si="18"/>
        <v>0</v>
      </c>
      <c r="T76" s="71">
        <f t="shared" si="21"/>
        <v>0</v>
      </c>
      <c r="U76" s="268">
        <f t="shared" si="19"/>
        <v>0</v>
      </c>
      <c r="V76" s="121">
        <f t="shared" si="14"/>
        <v>0</v>
      </c>
      <c r="W76" s="270">
        <f t="shared" si="15"/>
        <v>0</v>
      </c>
      <c r="X76" s="21">
        <f t="shared" si="20"/>
        <v>0</v>
      </c>
    </row>
    <row r="77" spans="1:24" x14ac:dyDescent="0.2">
      <c r="A77" s="451"/>
      <c r="B77" s="454"/>
      <c r="C77" s="452"/>
      <c r="D77" s="460"/>
      <c r="E77" s="407"/>
      <c r="F77" s="461"/>
      <c r="G77" s="460"/>
      <c r="H77" s="453"/>
      <c r="I77" s="438"/>
      <c r="J77" s="83"/>
      <c r="K77" s="462"/>
      <c r="L77" s="408"/>
      <c r="M77" s="142"/>
      <c r="N77" s="142"/>
      <c r="O77" s="142"/>
      <c r="Q77" s="268">
        <f t="shared" si="16"/>
        <v>0</v>
      </c>
      <c r="R77" s="121">
        <f t="shared" si="17"/>
        <v>0</v>
      </c>
      <c r="S77" s="269">
        <f t="shared" si="18"/>
        <v>0</v>
      </c>
      <c r="T77" s="71">
        <f t="shared" si="21"/>
        <v>0</v>
      </c>
      <c r="U77" s="268">
        <f t="shared" si="19"/>
        <v>0</v>
      </c>
      <c r="V77" s="121">
        <f t="shared" si="14"/>
        <v>0</v>
      </c>
      <c r="W77" s="270">
        <f t="shared" si="15"/>
        <v>0</v>
      </c>
      <c r="X77" s="21">
        <f t="shared" si="20"/>
        <v>0</v>
      </c>
    </row>
    <row r="78" spans="1:24" x14ac:dyDescent="0.2">
      <c r="A78" s="451"/>
      <c r="B78" s="454"/>
      <c r="C78" s="452"/>
      <c r="D78" s="460"/>
      <c r="E78" s="407"/>
      <c r="F78" s="461"/>
      <c r="G78" s="460"/>
      <c r="H78" s="453"/>
      <c r="I78" s="438"/>
      <c r="J78" s="83"/>
      <c r="K78" s="462"/>
      <c r="L78" s="408"/>
      <c r="M78" s="142"/>
      <c r="N78" s="142"/>
      <c r="O78" s="142"/>
      <c r="Q78" s="268">
        <f t="shared" si="16"/>
        <v>0</v>
      </c>
      <c r="R78" s="121">
        <f t="shared" si="17"/>
        <v>0</v>
      </c>
      <c r="S78" s="269">
        <f t="shared" si="18"/>
        <v>0</v>
      </c>
      <c r="T78" s="71">
        <f t="shared" si="21"/>
        <v>0</v>
      </c>
      <c r="U78" s="268">
        <f t="shared" si="19"/>
        <v>0</v>
      </c>
      <c r="V78" s="121">
        <f t="shared" si="14"/>
        <v>0</v>
      </c>
      <c r="W78" s="270">
        <f t="shared" si="15"/>
        <v>0</v>
      </c>
      <c r="X78" s="21">
        <f t="shared" si="20"/>
        <v>0</v>
      </c>
    </row>
    <row r="79" spans="1:24" x14ac:dyDescent="0.2">
      <c r="A79" s="451"/>
      <c r="B79" s="454"/>
      <c r="C79" s="452"/>
      <c r="D79" s="460"/>
      <c r="E79" s="407"/>
      <c r="F79" s="461"/>
      <c r="G79" s="460"/>
      <c r="H79" s="453"/>
      <c r="I79" s="438"/>
      <c r="J79" s="83"/>
      <c r="K79" s="462"/>
      <c r="L79" s="408"/>
      <c r="M79" s="142"/>
      <c r="N79" s="142"/>
      <c r="O79" s="142"/>
      <c r="Q79" s="268">
        <f t="shared" si="16"/>
        <v>0</v>
      </c>
      <c r="R79" s="121">
        <f t="shared" si="17"/>
        <v>0</v>
      </c>
      <c r="S79" s="269">
        <f t="shared" si="18"/>
        <v>0</v>
      </c>
      <c r="T79" s="71">
        <f t="shared" si="21"/>
        <v>0</v>
      </c>
      <c r="U79" s="268">
        <f t="shared" si="19"/>
        <v>0</v>
      </c>
      <c r="V79" s="121">
        <f t="shared" si="14"/>
        <v>0</v>
      </c>
      <c r="W79" s="270">
        <f t="shared" si="15"/>
        <v>0</v>
      </c>
      <c r="X79" s="21">
        <f t="shared" si="20"/>
        <v>0</v>
      </c>
    </row>
    <row r="80" spans="1:24" x14ac:dyDescent="0.2">
      <c r="A80" s="451"/>
      <c r="B80" s="454"/>
      <c r="C80" s="452"/>
      <c r="D80" s="460"/>
      <c r="E80" s="407"/>
      <c r="F80" s="461"/>
      <c r="G80" s="460"/>
      <c r="H80" s="453"/>
      <c r="I80" s="438"/>
      <c r="J80" s="83"/>
      <c r="K80" s="462"/>
      <c r="L80" s="408"/>
      <c r="M80" s="142"/>
      <c r="N80" s="142"/>
      <c r="O80" s="142"/>
      <c r="Q80" s="268">
        <f t="shared" si="16"/>
        <v>0</v>
      </c>
      <c r="R80" s="121">
        <f>E80*D80*K80*0.000001</f>
        <v>0</v>
      </c>
      <c r="S80" s="269">
        <f>E80*D80*L80*0.000001</f>
        <v>0</v>
      </c>
      <c r="T80" s="71">
        <f t="shared" si="21"/>
        <v>0</v>
      </c>
      <c r="U80" s="268">
        <f t="shared" si="19"/>
        <v>0</v>
      </c>
      <c r="V80" s="121">
        <f t="shared" si="14"/>
        <v>0</v>
      </c>
      <c r="W80" s="270">
        <f t="shared" si="15"/>
        <v>0</v>
      </c>
      <c r="X80" s="21">
        <f t="shared" si="20"/>
        <v>0</v>
      </c>
    </row>
    <row r="81" spans="1:24" x14ac:dyDescent="0.2">
      <c r="A81" s="451"/>
      <c r="B81" s="454"/>
      <c r="C81" s="452"/>
      <c r="D81" s="460"/>
      <c r="E81" s="407"/>
      <c r="F81" s="461"/>
      <c r="G81" s="460"/>
      <c r="H81" s="453"/>
      <c r="I81" s="438"/>
      <c r="J81" s="83"/>
      <c r="K81" s="462"/>
      <c r="L81" s="408"/>
      <c r="M81" s="142"/>
      <c r="N81" s="142"/>
      <c r="O81" s="142"/>
      <c r="Q81" s="268">
        <f t="shared" si="16"/>
        <v>0</v>
      </c>
      <c r="R81" s="121">
        <f>E81*D81*K81*0.000001</f>
        <v>0</v>
      </c>
      <c r="S81" s="269">
        <f>E81*D81*L81*0.000001</f>
        <v>0</v>
      </c>
      <c r="T81" s="71">
        <f t="shared" si="21"/>
        <v>0</v>
      </c>
      <c r="U81" s="268">
        <f t="shared" si="19"/>
        <v>0</v>
      </c>
      <c r="V81" s="121">
        <f t="shared" si="14"/>
        <v>0</v>
      </c>
      <c r="W81" s="270">
        <f t="shared" si="15"/>
        <v>0</v>
      </c>
      <c r="X81" s="21">
        <f t="shared" si="20"/>
        <v>0</v>
      </c>
    </row>
    <row r="82" spans="1:24" x14ac:dyDescent="0.2">
      <c r="A82" s="451"/>
      <c r="B82" s="454"/>
      <c r="C82" s="452"/>
      <c r="D82" s="460"/>
      <c r="E82" s="407"/>
      <c r="F82" s="461"/>
      <c r="G82" s="460"/>
      <c r="H82" s="453"/>
      <c r="I82" s="438"/>
      <c r="J82" s="83"/>
      <c r="K82" s="462"/>
      <c r="L82" s="463"/>
      <c r="M82" s="142"/>
      <c r="N82" s="142"/>
      <c r="O82" s="142"/>
      <c r="Q82" s="268">
        <f t="shared" si="16"/>
        <v>0</v>
      </c>
      <c r="R82" s="121">
        <f t="shared" si="17"/>
        <v>0</v>
      </c>
      <c r="S82" s="269">
        <f t="shared" si="18"/>
        <v>0</v>
      </c>
      <c r="T82" s="71">
        <f t="shared" si="12"/>
        <v>0</v>
      </c>
      <c r="U82" s="268">
        <f t="shared" si="19"/>
        <v>0</v>
      </c>
      <c r="V82" s="121">
        <f t="shared" si="14"/>
        <v>0</v>
      </c>
      <c r="W82" s="270">
        <f t="shared" si="15"/>
        <v>0</v>
      </c>
      <c r="X82" s="21">
        <f t="shared" si="20"/>
        <v>0</v>
      </c>
    </row>
    <row r="83" spans="1:24" ht="15.75" thickBot="1" x14ac:dyDescent="0.25">
      <c r="A83" s="464"/>
      <c r="B83" s="128"/>
      <c r="C83" s="465"/>
      <c r="D83" s="465"/>
      <c r="E83" s="410"/>
      <c r="F83" s="409"/>
      <c r="G83" s="465"/>
      <c r="H83" s="102"/>
      <c r="I83" s="85"/>
      <c r="J83" s="86"/>
      <c r="K83" s="466"/>
      <c r="L83" s="467"/>
      <c r="M83" s="142"/>
      <c r="N83" s="142"/>
      <c r="O83" s="142"/>
      <c r="Q83" s="160">
        <f t="shared" si="16"/>
        <v>0</v>
      </c>
      <c r="R83" s="121">
        <f t="shared" si="17"/>
        <v>0</v>
      </c>
      <c r="S83" s="269">
        <f t="shared" si="18"/>
        <v>0</v>
      </c>
      <c r="T83" s="23">
        <f t="shared" si="12"/>
        <v>0</v>
      </c>
      <c r="U83" s="268">
        <f t="shared" si="19"/>
        <v>0</v>
      </c>
      <c r="V83" s="121">
        <f t="shared" si="14"/>
        <v>0</v>
      </c>
      <c r="W83" s="270">
        <f t="shared" si="15"/>
        <v>0</v>
      </c>
      <c r="X83" s="271">
        <f t="shared" si="20"/>
        <v>0</v>
      </c>
    </row>
    <row r="84" spans="1:24" ht="18.75" thickBot="1" x14ac:dyDescent="0.3">
      <c r="A84" s="142"/>
      <c r="B84" s="272"/>
      <c r="C84" s="213"/>
      <c r="D84" s="142"/>
      <c r="E84" s="142"/>
      <c r="F84" s="213"/>
      <c r="G84" s="142"/>
      <c r="H84" s="142"/>
      <c r="I84" s="142"/>
      <c r="J84" s="142"/>
      <c r="K84" s="142"/>
      <c r="L84" s="142"/>
      <c r="M84" s="142"/>
      <c r="N84" s="142"/>
      <c r="O84" s="142"/>
      <c r="Q84" s="48">
        <f t="shared" ref="Q84:X84" si="22">SUM(Q60:Q83)</f>
        <v>0</v>
      </c>
      <c r="R84" s="49">
        <f t="shared" si="22"/>
        <v>0</v>
      </c>
      <c r="S84" s="49">
        <f t="shared" si="22"/>
        <v>0</v>
      </c>
      <c r="T84" s="50">
        <f t="shared" si="22"/>
        <v>0</v>
      </c>
      <c r="U84" s="48">
        <f t="shared" si="22"/>
        <v>0</v>
      </c>
      <c r="V84" s="49">
        <f t="shared" si="22"/>
        <v>0</v>
      </c>
      <c r="W84" s="50">
        <f t="shared" si="22"/>
        <v>0</v>
      </c>
      <c r="X84" s="47">
        <f t="shared" si="22"/>
        <v>0</v>
      </c>
    </row>
    <row r="85" spans="1:24" ht="15.75" thickBot="1" x14ac:dyDescent="0.25">
      <c r="A85" s="142"/>
      <c r="B85" s="272"/>
      <c r="C85" s="213"/>
      <c r="D85" s="142"/>
      <c r="E85" s="142"/>
      <c r="F85" s="213"/>
      <c r="G85" s="142"/>
      <c r="H85" s="142"/>
      <c r="I85" s="142"/>
      <c r="J85" s="142"/>
      <c r="K85" s="142"/>
      <c r="L85" s="142"/>
      <c r="M85" s="142"/>
      <c r="N85" s="142"/>
      <c r="O85" s="142"/>
      <c r="Q85" s="26"/>
      <c r="R85" s="26"/>
      <c r="S85" s="25"/>
      <c r="T85" s="26"/>
      <c r="U85" s="25"/>
      <c r="V85" s="25"/>
      <c r="W85" s="25"/>
      <c r="X85" s="25"/>
    </row>
    <row r="86" spans="1:24" ht="16.5" thickBot="1" x14ac:dyDescent="0.3">
      <c r="A86" s="635" t="s">
        <v>471</v>
      </c>
      <c r="B86" s="636"/>
      <c r="C86" s="636"/>
      <c r="D86" s="636"/>
      <c r="E86" s="636"/>
      <c r="F86" s="636"/>
      <c r="G86" s="636"/>
      <c r="H86" s="636"/>
      <c r="I86" s="636"/>
      <c r="J86" s="636"/>
      <c r="K86" s="636"/>
      <c r="L86" s="637"/>
      <c r="M86" s="142"/>
      <c r="N86" s="142"/>
      <c r="O86" s="142"/>
      <c r="Q86" s="25"/>
      <c r="R86" s="25"/>
      <c r="S86" s="25"/>
      <c r="T86" s="25"/>
      <c r="U86" s="25"/>
      <c r="V86" s="25"/>
      <c r="W86" s="25"/>
      <c r="X86" s="25"/>
    </row>
    <row r="87" spans="1:24" ht="35.450000000000003" customHeight="1" thickBot="1" x14ac:dyDescent="0.4">
      <c r="A87" s="641" t="s">
        <v>103</v>
      </c>
      <c r="B87" s="642"/>
      <c r="C87" s="642"/>
      <c r="D87" s="642"/>
      <c r="E87" s="642"/>
      <c r="F87" s="642"/>
      <c r="G87" s="673" t="s">
        <v>104</v>
      </c>
      <c r="H87" s="674"/>
      <c r="I87" s="675"/>
      <c r="J87" s="680" t="s">
        <v>133</v>
      </c>
      <c r="K87" s="680"/>
      <c r="L87" s="681"/>
      <c r="M87" s="146"/>
      <c r="N87" s="146"/>
      <c r="O87" s="146"/>
      <c r="P87" s="146"/>
      <c r="Q87" s="617" t="s">
        <v>35</v>
      </c>
      <c r="R87" s="618"/>
      <c r="S87" s="618"/>
      <c r="T87" s="619"/>
      <c r="U87" s="676" t="s">
        <v>391</v>
      </c>
      <c r="V87" s="677"/>
      <c r="W87" s="677"/>
      <c r="X87" s="678"/>
    </row>
    <row r="88" spans="1:24" ht="158.25" thickBot="1" x14ac:dyDescent="0.25">
      <c r="A88" s="273" t="s">
        <v>6</v>
      </c>
      <c r="B88" s="274" t="s">
        <v>4</v>
      </c>
      <c r="C88" s="274" t="s">
        <v>5</v>
      </c>
      <c r="D88" s="274" t="s">
        <v>134</v>
      </c>
      <c r="E88" s="275" t="s">
        <v>135</v>
      </c>
      <c r="F88" s="274" t="s">
        <v>77</v>
      </c>
      <c r="G88" s="276" t="s">
        <v>389</v>
      </c>
      <c r="H88" s="277" t="s">
        <v>387</v>
      </c>
      <c r="I88" s="278" t="s">
        <v>388</v>
      </c>
      <c r="J88" s="277" t="s">
        <v>399</v>
      </c>
      <c r="K88" s="277" t="s">
        <v>400</v>
      </c>
      <c r="L88" s="278" t="s">
        <v>401</v>
      </c>
      <c r="M88" s="279"/>
      <c r="N88" s="279"/>
      <c r="O88" s="279"/>
      <c r="P88" s="280"/>
      <c r="Q88" s="51" t="s">
        <v>389</v>
      </c>
      <c r="R88" s="52" t="s">
        <v>387</v>
      </c>
      <c r="S88" s="53" t="s">
        <v>388</v>
      </c>
      <c r="T88" s="54" t="s">
        <v>403</v>
      </c>
      <c r="U88" s="51" t="s">
        <v>389</v>
      </c>
      <c r="V88" s="52" t="s">
        <v>402</v>
      </c>
      <c r="W88" s="55" t="s">
        <v>388</v>
      </c>
      <c r="X88" s="56" t="s">
        <v>26</v>
      </c>
    </row>
    <row r="89" spans="1:24" x14ac:dyDescent="0.2">
      <c r="A89" s="468"/>
      <c r="B89" s="454"/>
      <c r="C89" s="455"/>
      <c r="D89" s="448"/>
      <c r="E89" s="454"/>
      <c r="F89" s="455"/>
      <c r="G89" s="447"/>
      <c r="H89" s="449"/>
      <c r="I89" s="450"/>
      <c r="J89" s="469"/>
      <c r="K89" s="469"/>
      <c r="L89" s="470"/>
      <c r="M89" s="142"/>
      <c r="N89" s="142"/>
      <c r="O89" s="142"/>
      <c r="Q89" s="281">
        <f>E89*D89*J89*0.001</f>
        <v>0</v>
      </c>
      <c r="R89" s="121">
        <f>E89*D89*K89*0.000001</f>
        <v>0</v>
      </c>
      <c r="S89" s="269">
        <f>E89*D89*L89*0.000001</f>
        <v>0</v>
      </c>
      <c r="T89" s="270">
        <f>F89*Q89</f>
        <v>0</v>
      </c>
      <c r="U89" s="281">
        <f>Q89*1</f>
        <v>0</v>
      </c>
      <c r="V89" s="121">
        <f>R89*28</f>
        <v>0</v>
      </c>
      <c r="W89" s="270">
        <f>S89*265</f>
        <v>0</v>
      </c>
      <c r="X89" s="282">
        <f>SUM(U89:W89)</f>
        <v>0</v>
      </c>
    </row>
    <row r="90" spans="1:24" x14ac:dyDescent="0.2">
      <c r="A90" s="428"/>
      <c r="B90" s="454"/>
      <c r="C90" s="452"/>
      <c r="D90" s="452"/>
      <c r="E90" s="100"/>
      <c r="F90" s="452"/>
      <c r="G90" s="453"/>
      <c r="H90" s="438"/>
      <c r="I90" s="83"/>
      <c r="J90" s="82"/>
      <c r="K90" s="82"/>
      <c r="L90" s="459"/>
      <c r="M90" s="142"/>
      <c r="N90" s="142"/>
      <c r="O90" s="142"/>
      <c r="Q90" s="281">
        <f>E90*D90*J90*0.001</f>
        <v>0</v>
      </c>
      <c r="R90" s="121">
        <f>E90*D90*K90*0.000001</f>
        <v>0</v>
      </c>
      <c r="S90" s="269">
        <f>E90*D90*L90*0.000001</f>
        <v>0</v>
      </c>
      <c r="T90" s="71">
        <f>F90*Q90</f>
        <v>0</v>
      </c>
      <c r="U90" s="268">
        <f>Q90*1</f>
        <v>0</v>
      </c>
      <c r="V90" s="121">
        <f t="shared" ref="V90:V108" si="23">R90*28</f>
        <v>0</v>
      </c>
      <c r="W90" s="270">
        <f t="shared" ref="W90:W108" si="24">S90*265</f>
        <v>0</v>
      </c>
      <c r="X90" s="21">
        <f>SUM(U90:W90)</f>
        <v>0</v>
      </c>
    </row>
    <row r="91" spans="1:24" x14ac:dyDescent="0.2">
      <c r="A91" s="428"/>
      <c r="B91" s="454"/>
      <c r="C91" s="452"/>
      <c r="D91" s="452"/>
      <c r="E91" s="100"/>
      <c r="F91" s="452"/>
      <c r="G91" s="453"/>
      <c r="H91" s="438"/>
      <c r="I91" s="83"/>
      <c r="J91" s="82"/>
      <c r="K91" s="82"/>
      <c r="L91" s="459"/>
      <c r="M91" s="142"/>
      <c r="N91" s="142"/>
      <c r="O91" s="142"/>
      <c r="Q91" s="281">
        <f>E91*D91*J91*0.001</f>
        <v>0</v>
      </c>
      <c r="R91" s="121">
        <f>E91*D91*K91*0.000001</f>
        <v>0</v>
      </c>
      <c r="S91" s="269">
        <f>E91*D91*L91*0.000001</f>
        <v>0</v>
      </c>
      <c r="T91" s="71">
        <f>F91*Q91</f>
        <v>0</v>
      </c>
      <c r="U91" s="268">
        <f>Q91*1</f>
        <v>0</v>
      </c>
      <c r="V91" s="121">
        <f t="shared" si="23"/>
        <v>0</v>
      </c>
      <c r="W91" s="270">
        <f t="shared" si="24"/>
        <v>0</v>
      </c>
      <c r="X91" s="21">
        <f>SUM(U91:W91)</f>
        <v>0</v>
      </c>
    </row>
    <row r="92" spans="1:24" x14ac:dyDescent="0.2">
      <c r="A92" s="428"/>
      <c r="B92" s="454"/>
      <c r="C92" s="452"/>
      <c r="D92" s="452"/>
      <c r="E92" s="100"/>
      <c r="F92" s="452"/>
      <c r="G92" s="453"/>
      <c r="H92" s="438"/>
      <c r="I92" s="83"/>
      <c r="J92" s="82"/>
      <c r="K92" s="82"/>
      <c r="L92" s="459"/>
      <c r="M92" s="142"/>
      <c r="N92" s="142"/>
      <c r="O92" s="142"/>
      <c r="Q92" s="281">
        <f>E92*D92*J92*0.001</f>
        <v>0</v>
      </c>
      <c r="R92" s="121">
        <f>E92*D92*K92*0.000001</f>
        <v>0</v>
      </c>
      <c r="S92" s="269">
        <f>E92*D92*L92*0.000001</f>
        <v>0</v>
      </c>
      <c r="T92" s="71">
        <f>F92*Q92</f>
        <v>0</v>
      </c>
      <c r="U92" s="268">
        <f>Q92*1</f>
        <v>0</v>
      </c>
      <c r="V92" s="121">
        <f t="shared" si="23"/>
        <v>0</v>
      </c>
      <c r="W92" s="270">
        <f t="shared" si="24"/>
        <v>0</v>
      </c>
      <c r="X92" s="21">
        <f>SUM(U92:W92)</f>
        <v>0</v>
      </c>
    </row>
    <row r="93" spans="1:24" x14ac:dyDescent="0.2">
      <c r="A93" s="428"/>
      <c r="B93" s="454"/>
      <c r="C93" s="452"/>
      <c r="D93" s="460"/>
      <c r="E93" s="407"/>
      <c r="F93" s="460"/>
      <c r="G93" s="453"/>
      <c r="H93" s="438"/>
      <c r="I93" s="83"/>
      <c r="J93" s="471"/>
      <c r="K93" s="471"/>
      <c r="L93" s="408"/>
      <c r="M93" s="142"/>
      <c r="N93" s="142"/>
      <c r="O93" s="142"/>
      <c r="Q93" s="281">
        <f>E93*D93*J93*0.001</f>
        <v>0</v>
      </c>
      <c r="R93" s="121">
        <f>E93*D93*K93*0.000001</f>
        <v>0</v>
      </c>
      <c r="S93" s="269">
        <f>E93*D93*L93*0.000001</f>
        <v>0</v>
      </c>
      <c r="T93" s="71">
        <f>F93*Q93</f>
        <v>0</v>
      </c>
      <c r="U93" s="268">
        <f>Q93*1</f>
        <v>0</v>
      </c>
      <c r="V93" s="121">
        <f t="shared" si="23"/>
        <v>0</v>
      </c>
      <c r="W93" s="270">
        <f t="shared" si="24"/>
        <v>0</v>
      </c>
      <c r="X93" s="21">
        <f>SUM(U93:W93)</f>
        <v>0</v>
      </c>
    </row>
    <row r="94" spans="1:24" x14ac:dyDescent="0.2">
      <c r="A94" s="428"/>
      <c r="B94" s="454"/>
      <c r="C94" s="452"/>
      <c r="D94" s="460"/>
      <c r="E94" s="407"/>
      <c r="F94" s="460"/>
      <c r="G94" s="453"/>
      <c r="H94" s="438"/>
      <c r="I94" s="83"/>
      <c r="J94" s="471"/>
      <c r="K94" s="471"/>
      <c r="L94" s="408"/>
      <c r="M94" s="142"/>
      <c r="N94" s="142"/>
      <c r="O94" s="142"/>
      <c r="Q94" s="281">
        <f t="shared" ref="Q94:Q104" si="25">E94*D94*J94*0.001</f>
        <v>0</v>
      </c>
      <c r="R94" s="121">
        <f t="shared" ref="R94:R104" si="26">E94*D94*K94*0.000001</f>
        <v>0</v>
      </c>
      <c r="S94" s="269">
        <f t="shared" ref="S94:S104" si="27">E94*D94*L94*0.000001</f>
        <v>0</v>
      </c>
      <c r="T94" s="71">
        <f t="shared" ref="T94:T104" si="28">F94*Q94</f>
        <v>0</v>
      </c>
      <c r="U94" s="268">
        <f t="shared" ref="U94:U104" si="29">Q94*1</f>
        <v>0</v>
      </c>
      <c r="V94" s="121">
        <f t="shared" si="23"/>
        <v>0</v>
      </c>
      <c r="W94" s="270">
        <f t="shared" si="24"/>
        <v>0</v>
      </c>
      <c r="X94" s="21">
        <f t="shared" ref="X94:X104" si="30">SUM(U94:W94)</f>
        <v>0</v>
      </c>
    </row>
    <row r="95" spans="1:24" x14ac:dyDescent="0.2">
      <c r="A95" s="428"/>
      <c r="B95" s="454"/>
      <c r="C95" s="452"/>
      <c r="D95" s="460"/>
      <c r="E95" s="407"/>
      <c r="F95" s="460"/>
      <c r="G95" s="453"/>
      <c r="H95" s="438"/>
      <c r="I95" s="83"/>
      <c r="J95" s="471"/>
      <c r="K95" s="471"/>
      <c r="L95" s="408"/>
      <c r="M95" s="142"/>
      <c r="N95" s="142"/>
      <c r="O95" s="142"/>
      <c r="Q95" s="281">
        <f>E95*D95*J95*0.001</f>
        <v>0</v>
      </c>
      <c r="R95" s="121">
        <f>E95*D95*K95*0.000001</f>
        <v>0</v>
      </c>
      <c r="S95" s="269">
        <f>E95*D95*L95*0.000001</f>
        <v>0</v>
      </c>
      <c r="T95" s="71">
        <f>F95*Q95</f>
        <v>0</v>
      </c>
      <c r="U95" s="268">
        <f>Q95*1</f>
        <v>0</v>
      </c>
      <c r="V95" s="121">
        <f t="shared" si="23"/>
        <v>0</v>
      </c>
      <c r="W95" s="270">
        <f t="shared" si="24"/>
        <v>0</v>
      </c>
      <c r="X95" s="21">
        <f>SUM(U95:W95)</f>
        <v>0</v>
      </c>
    </row>
    <row r="96" spans="1:24" x14ac:dyDescent="0.2">
      <c r="A96" s="428"/>
      <c r="B96" s="454"/>
      <c r="C96" s="452"/>
      <c r="D96" s="460"/>
      <c r="E96" s="407"/>
      <c r="F96" s="460"/>
      <c r="G96" s="453"/>
      <c r="H96" s="438"/>
      <c r="I96" s="83"/>
      <c r="J96" s="471"/>
      <c r="K96" s="471"/>
      <c r="L96" s="408"/>
      <c r="M96" s="142"/>
      <c r="N96" s="142"/>
      <c r="O96" s="142"/>
      <c r="Q96" s="281">
        <f>E96*D96*J96*0.001</f>
        <v>0</v>
      </c>
      <c r="R96" s="121">
        <f>E96*D96*K96*0.000001</f>
        <v>0</v>
      </c>
      <c r="S96" s="269">
        <f>E96*D96*L96*0.000001</f>
        <v>0</v>
      </c>
      <c r="T96" s="71">
        <f>F96*Q96</f>
        <v>0</v>
      </c>
      <c r="U96" s="268">
        <f>Q96*1</f>
        <v>0</v>
      </c>
      <c r="V96" s="121">
        <f t="shared" si="23"/>
        <v>0</v>
      </c>
      <c r="W96" s="270">
        <f t="shared" si="24"/>
        <v>0</v>
      </c>
      <c r="X96" s="21">
        <f>SUM(U96:W96)</f>
        <v>0</v>
      </c>
    </row>
    <row r="97" spans="1:24" x14ac:dyDescent="0.2">
      <c r="A97" s="428"/>
      <c r="B97" s="454"/>
      <c r="C97" s="452"/>
      <c r="D97" s="460"/>
      <c r="E97" s="407"/>
      <c r="F97" s="460"/>
      <c r="G97" s="453"/>
      <c r="H97" s="438"/>
      <c r="I97" s="83"/>
      <c r="J97" s="471"/>
      <c r="K97" s="471"/>
      <c r="L97" s="408"/>
      <c r="M97" s="142"/>
      <c r="N97" s="142"/>
      <c r="O97" s="142"/>
      <c r="Q97" s="281">
        <f>E97*D97*J97*0.001</f>
        <v>0</v>
      </c>
      <c r="R97" s="121">
        <f>E97*D97*K97*0.000001</f>
        <v>0</v>
      </c>
      <c r="S97" s="269">
        <f>E97*D97*L97*0.000001</f>
        <v>0</v>
      </c>
      <c r="T97" s="71">
        <f>F97*Q97</f>
        <v>0</v>
      </c>
      <c r="U97" s="268">
        <f>Q97*1</f>
        <v>0</v>
      </c>
      <c r="V97" s="121">
        <f t="shared" si="23"/>
        <v>0</v>
      </c>
      <c r="W97" s="270">
        <f t="shared" si="24"/>
        <v>0</v>
      </c>
      <c r="X97" s="21">
        <f>SUM(U97:W97)</f>
        <v>0</v>
      </c>
    </row>
    <row r="98" spans="1:24" x14ac:dyDescent="0.2">
      <c r="A98" s="428"/>
      <c r="B98" s="454"/>
      <c r="C98" s="452"/>
      <c r="D98" s="460"/>
      <c r="E98" s="407"/>
      <c r="F98" s="460"/>
      <c r="G98" s="453"/>
      <c r="H98" s="438"/>
      <c r="I98" s="83"/>
      <c r="J98" s="471"/>
      <c r="K98" s="471"/>
      <c r="L98" s="408"/>
      <c r="M98" s="142"/>
      <c r="N98" s="142"/>
      <c r="O98" s="142"/>
      <c r="Q98" s="281">
        <f>E98*D98*J98*0.001</f>
        <v>0</v>
      </c>
      <c r="R98" s="121">
        <f>E98*D98*K98*0.000001</f>
        <v>0</v>
      </c>
      <c r="S98" s="269">
        <f>E98*D98*L98*0.000001</f>
        <v>0</v>
      </c>
      <c r="T98" s="71">
        <f>F98*Q98</f>
        <v>0</v>
      </c>
      <c r="U98" s="268">
        <f>Q98*1</f>
        <v>0</v>
      </c>
      <c r="V98" s="121">
        <f t="shared" si="23"/>
        <v>0</v>
      </c>
      <c r="W98" s="270">
        <f t="shared" si="24"/>
        <v>0</v>
      </c>
      <c r="X98" s="21">
        <f>SUM(U98:W98)</f>
        <v>0</v>
      </c>
    </row>
    <row r="99" spans="1:24" x14ac:dyDescent="0.2">
      <c r="A99" s="428"/>
      <c r="B99" s="454"/>
      <c r="C99" s="452"/>
      <c r="D99" s="460"/>
      <c r="E99" s="407"/>
      <c r="F99" s="460"/>
      <c r="G99" s="453"/>
      <c r="H99" s="438"/>
      <c r="I99" s="83"/>
      <c r="J99" s="471"/>
      <c r="K99" s="471"/>
      <c r="L99" s="408"/>
      <c r="M99" s="142"/>
      <c r="N99" s="142"/>
      <c r="O99" s="142"/>
      <c r="Q99" s="281">
        <f>E99*D99*J99*0.001</f>
        <v>0</v>
      </c>
      <c r="R99" s="121">
        <f>E99*D99*K99*0.000001</f>
        <v>0</v>
      </c>
      <c r="S99" s="269">
        <f>E99*D99*L99*0.000001</f>
        <v>0</v>
      </c>
      <c r="T99" s="71">
        <f>F99*Q99</f>
        <v>0</v>
      </c>
      <c r="U99" s="268">
        <f>Q99*1</f>
        <v>0</v>
      </c>
      <c r="V99" s="121">
        <f t="shared" si="23"/>
        <v>0</v>
      </c>
      <c r="W99" s="270">
        <f t="shared" si="24"/>
        <v>0</v>
      </c>
      <c r="X99" s="21">
        <f>SUM(U99:W99)</f>
        <v>0</v>
      </c>
    </row>
    <row r="100" spans="1:24" x14ac:dyDescent="0.2">
      <c r="A100" s="428"/>
      <c r="B100" s="454"/>
      <c r="C100" s="452"/>
      <c r="D100" s="460"/>
      <c r="E100" s="407"/>
      <c r="F100" s="460"/>
      <c r="G100" s="453"/>
      <c r="H100" s="438"/>
      <c r="I100" s="83"/>
      <c r="J100" s="471"/>
      <c r="K100" s="471"/>
      <c r="L100" s="408"/>
      <c r="M100" s="142"/>
      <c r="N100" s="142"/>
      <c r="O100" s="142"/>
      <c r="Q100" s="281">
        <f t="shared" si="25"/>
        <v>0</v>
      </c>
      <c r="R100" s="121">
        <f t="shared" si="26"/>
        <v>0</v>
      </c>
      <c r="S100" s="269">
        <f t="shared" si="27"/>
        <v>0</v>
      </c>
      <c r="T100" s="71">
        <f t="shared" si="28"/>
        <v>0</v>
      </c>
      <c r="U100" s="268">
        <f t="shared" si="29"/>
        <v>0</v>
      </c>
      <c r="V100" s="121">
        <f t="shared" si="23"/>
        <v>0</v>
      </c>
      <c r="W100" s="270">
        <f t="shared" si="24"/>
        <v>0</v>
      </c>
      <c r="X100" s="21">
        <f t="shared" si="30"/>
        <v>0</v>
      </c>
    </row>
    <row r="101" spans="1:24" x14ac:dyDescent="0.2">
      <c r="A101" s="428"/>
      <c r="B101" s="454"/>
      <c r="C101" s="452"/>
      <c r="D101" s="460"/>
      <c r="E101" s="407"/>
      <c r="F101" s="460"/>
      <c r="G101" s="453"/>
      <c r="H101" s="438"/>
      <c r="I101" s="83"/>
      <c r="J101" s="471"/>
      <c r="K101" s="471"/>
      <c r="L101" s="408"/>
      <c r="M101" s="142"/>
      <c r="N101" s="142"/>
      <c r="O101" s="142"/>
      <c r="Q101" s="281">
        <f t="shared" si="25"/>
        <v>0</v>
      </c>
      <c r="R101" s="121">
        <f t="shared" si="26"/>
        <v>0</v>
      </c>
      <c r="S101" s="269">
        <f t="shared" si="27"/>
        <v>0</v>
      </c>
      <c r="T101" s="71">
        <f t="shared" si="28"/>
        <v>0</v>
      </c>
      <c r="U101" s="268">
        <f t="shared" si="29"/>
        <v>0</v>
      </c>
      <c r="V101" s="121">
        <f t="shared" si="23"/>
        <v>0</v>
      </c>
      <c r="W101" s="270">
        <f t="shared" si="24"/>
        <v>0</v>
      </c>
      <c r="X101" s="21">
        <f t="shared" si="30"/>
        <v>0</v>
      </c>
    </row>
    <row r="102" spans="1:24" x14ac:dyDescent="0.2">
      <c r="A102" s="428"/>
      <c r="B102" s="454"/>
      <c r="C102" s="452"/>
      <c r="D102" s="460"/>
      <c r="E102" s="407"/>
      <c r="F102" s="460"/>
      <c r="G102" s="453"/>
      <c r="H102" s="438"/>
      <c r="I102" s="83"/>
      <c r="J102" s="471"/>
      <c r="K102" s="471"/>
      <c r="L102" s="408"/>
      <c r="M102" s="142"/>
      <c r="N102" s="142"/>
      <c r="O102" s="142"/>
      <c r="Q102" s="281">
        <f t="shared" si="25"/>
        <v>0</v>
      </c>
      <c r="R102" s="121">
        <f t="shared" si="26"/>
        <v>0</v>
      </c>
      <c r="S102" s="269">
        <f t="shared" si="27"/>
        <v>0</v>
      </c>
      <c r="T102" s="71">
        <f t="shared" si="28"/>
        <v>0</v>
      </c>
      <c r="U102" s="268">
        <f t="shared" si="29"/>
        <v>0</v>
      </c>
      <c r="V102" s="121">
        <f t="shared" si="23"/>
        <v>0</v>
      </c>
      <c r="W102" s="270">
        <f t="shared" si="24"/>
        <v>0</v>
      </c>
      <c r="X102" s="21">
        <f t="shared" si="30"/>
        <v>0</v>
      </c>
    </row>
    <row r="103" spans="1:24" x14ac:dyDescent="0.2">
      <c r="A103" s="428"/>
      <c r="B103" s="454"/>
      <c r="C103" s="452"/>
      <c r="D103" s="460"/>
      <c r="E103" s="407"/>
      <c r="F103" s="460"/>
      <c r="G103" s="453"/>
      <c r="H103" s="438"/>
      <c r="I103" s="83"/>
      <c r="J103" s="471"/>
      <c r="K103" s="471"/>
      <c r="L103" s="408"/>
      <c r="M103" s="142"/>
      <c r="N103" s="142"/>
      <c r="O103" s="142"/>
      <c r="Q103" s="281">
        <f t="shared" si="25"/>
        <v>0</v>
      </c>
      <c r="R103" s="121">
        <f t="shared" si="26"/>
        <v>0</v>
      </c>
      <c r="S103" s="269">
        <f t="shared" si="27"/>
        <v>0</v>
      </c>
      <c r="T103" s="71">
        <f t="shared" si="28"/>
        <v>0</v>
      </c>
      <c r="U103" s="268">
        <f t="shared" si="29"/>
        <v>0</v>
      </c>
      <c r="V103" s="121">
        <f t="shared" si="23"/>
        <v>0</v>
      </c>
      <c r="W103" s="270">
        <f t="shared" si="24"/>
        <v>0</v>
      </c>
      <c r="X103" s="21">
        <f t="shared" si="30"/>
        <v>0</v>
      </c>
    </row>
    <row r="104" spans="1:24" x14ac:dyDescent="0.2">
      <c r="A104" s="428"/>
      <c r="B104" s="454"/>
      <c r="C104" s="452"/>
      <c r="D104" s="460"/>
      <c r="E104" s="407"/>
      <c r="F104" s="460"/>
      <c r="G104" s="453"/>
      <c r="H104" s="438"/>
      <c r="I104" s="83"/>
      <c r="J104" s="471"/>
      <c r="K104" s="471"/>
      <c r="L104" s="408"/>
      <c r="M104" s="142"/>
      <c r="N104" s="142"/>
      <c r="O104" s="142"/>
      <c r="Q104" s="281">
        <f t="shared" si="25"/>
        <v>0</v>
      </c>
      <c r="R104" s="121">
        <f t="shared" si="26"/>
        <v>0</v>
      </c>
      <c r="S104" s="269">
        <f t="shared" si="27"/>
        <v>0</v>
      </c>
      <c r="T104" s="71">
        <f t="shared" si="28"/>
        <v>0</v>
      </c>
      <c r="U104" s="268">
        <f t="shared" si="29"/>
        <v>0</v>
      </c>
      <c r="V104" s="121">
        <f t="shared" si="23"/>
        <v>0</v>
      </c>
      <c r="W104" s="270">
        <f t="shared" si="24"/>
        <v>0</v>
      </c>
      <c r="X104" s="21">
        <f t="shared" si="30"/>
        <v>0</v>
      </c>
    </row>
    <row r="105" spans="1:24" x14ac:dyDescent="0.2">
      <c r="A105" s="428"/>
      <c r="B105" s="454"/>
      <c r="C105" s="452"/>
      <c r="D105" s="460"/>
      <c r="E105" s="407"/>
      <c r="F105" s="460"/>
      <c r="G105" s="453"/>
      <c r="H105" s="438"/>
      <c r="I105" s="83"/>
      <c r="J105" s="471"/>
      <c r="K105" s="471"/>
      <c r="L105" s="408"/>
      <c r="M105" s="142"/>
      <c r="N105" s="142"/>
      <c r="O105" s="142"/>
      <c r="Q105" s="281">
        <f>E105*D105*J105*0.001</f>
        <v>0</v>
      </c>
      <c r="R105" s="121">
        <f>E105*D105*K105*0.000001</f>
        <v>0</v>
      </c>
      <c r="S105" s="269">
        <f>E105*D105*L105*0.000001</f>
        <v>0</v>
      </c>
      <c r="T105" s="71">
        <f>F105*Q105</f>
        <v>0</v>
      </c>
      <c r="U105" s="268">
        <f>Q105*1</f>
        <v>0</v>
      </c>
      <c r="V105" s="121">
        <f t="shared" si="23"/>
        <v>0</v>
      </c>
      <c r="W105" s="270">
        <f t="shared" si="24"/>
        <v>0</v>
      </c>
      <c r="X105" s="21">
        <f>SUM(U105:W105)</f>
        <v>0</v>
      </c>
    </row>
    <row r="106" spans="1:24" x14ac:dyDescent="0.2">
      <c r="A106" s="428"/>
      <c r="B106" s="454"/>
      <c r="C106" s="452"/>
      <c r="D106" s="460"/>
      <c r="E106" s="407"/>
      <c r="F106" s="460"/>
      <c r="G106" s="453"/>
      <c r="H106" s="438"/>
      <c r="I106" s="83"/>
      <c r="J106" s="471"/>
      <c r="K106" s="471"/>
      <c r="L106" s="408"/>
      <c r="M106" s="142"/>
      <c r="N106" s="142"/>
      <c r="O106" s="142"/>
      <c r="Q106" s="281">
        <f>E106*D106*J106*0.001</f>
        <v>0</v>
      </c>
      <c r="R106" s="121">
        <f>E106*D106*K106*0.000001</f>
        <v>0</v>
      </c>
      <c r="S106" s="269">
        <f>E106*D106*L106*0.000001</f>
        <v>0</v>
      </c>
      <c r="T106" s="71">
        <f>F106*Q106</f>
        <v>0</v>
      </c>
      <c r="U106" s="268">
        <f>Q106*1</f>
        <v>0</v>
      </c>
      <c r="V106" s="121">
        <f t="shared" si="23"/>
        <v>0</v>
      </c>
      <c r="W106" s="270">
        <f t="shared" si="24"/>
        <v>0</v>
      </c>
      <c r="X106" s="21">
        <f>SUM(U106:W106)</f>
        <v>0</v>
      </c>
    </row>
    <row r="107" spans="1:24" x14ac:dyDescent="0.2">
      <c r="A107" s="428"/>
      <c r="B107" s="454"/>
      <c r="C107" s="452"/>
      <c r="D107" s="460"/>
      <c r="E107" s="407"/>
      <c r="F107" s="460"/>
      <c r="G107" s="453"/>
      <c r="H107" s="438"/>
      <c r="I107" s="83"/>
      <c r="J107" s="471"/>
      <c r="K107" s="407"/>
      <c r="L107" s="463"/>
      <c r="M107" s="142"/>
      <c r="N107" s="142"/>
      <c r="O107" s="142"/>
      <c r="Q107" s="281">
        <f>E107*D107*J107*0.001</f>
        <v>0</v>
      </c>
      <c r="R107" s="121">
        <f>E107*D107*K107*0.000001</f>
        <v>0</v>
      </c>
      <c r="S107" s="269">
        <f>E107*D107*L107*0.000001</f>
        <v>0</v>
      </c>
      <c r="T107" s="71">
        <f>F107*Q107</f>
        <v>0</v>
      </c>
      <c r="U107" s="268">
        <f>Q107*1</f>
        <v>0</v>
      </c>
      <c r="V107" s="121">
        <f t="shared" si="23"/>
        <v>0</v>
      </c>
      <c r="W107" s="270">
        <f t="shared" si="24"/>
        <v>0</v>
      </c>
      <c r="X107" s="21">
        <f>SUM(U107:W107)</f>
        <v>0</v>
      </c>
    </row>
    <row r="108" spans="1:24" ht="15.75" thickBot="1" x14ac:dyDescent="0.25">
      <c r="A108" s="102"/>
      <c r="B108" s="128"/>
      <c r="C108" s="465"/>
      <c r="D108" s="465"/>
      <c r="E108" s="410"/>
      <c r="F108" s="465"/>
      <c r="G108" s="102"/>
      <c r="H108" s="85"/>
      <c r="I108" s="86"/>
      <c r="J108" s="472"/>
      <c r="K108" s="410"/>
      <c r="L108" s="467"/>
      <c r="M108" s="142"/>
      <c r="N108" s="142"/>
      <c r="O108" s="142"/>
      <c r="Q108" s="281">
        <f>E108*D108*J108*0.001</f>
        <v>0</v>
      </c>
      <c r="R108" s="121">
        <f>E108*D108*K108*0.000001</f>
        <v>0</v>
      </c>
      <c r="S108" s="269">
        <f>E108*D108*L108*0.000001</f>
        <v>0</v>
      </c>
      <c r="T108" s="23">
        <f>F108*Q108</f>
        <v>0</v>
      </c>
      <c r="U108" s="160">
        <f>Q108*1</f>
        <v>0</v>
      </c>
      <c r="V108" s="121">
        <f t="shared" si="23"/>
        <v>0</v>
      </c>
      <c r="W108" s="270">
        <f t="shared" si="24"/>
        <v>0</v>
      </c>
      <c r="X108" s="271">
        <f>SUM(U108:W108)</f>
        <v>0</v>
      </c>
    </row>
    <row r="109" spans="1:24" ht="18.75" thickBot="1" x14ac:dyDescent="0.3">
      <c r="A109" s="142"/>
      <c r="B109" s="142"/>
      <c r="C109" s="142"/>
      <c r="D109" s="142"/>
      <c r="E109" s="142"/>
      <c r="F109" s="142"/>
      <c r="G109" s="142"/>
      <c r="H109" s="142"/>
      <c r="I109" s="142"/>
      <c r="J109" s="142"/>
      <c r="K109" s="142"/>
      <c r="L109" s="142"/>
      <c r="M109" s="142"/>
      <c r="N109" s="142"/>
      <c r="O109" s="142"/>
      <c r="Q109" s="48">
        <f t="shared" ref="Q109:X109" si="31">SUM(Q89:Q108)</f>
        <v>0</v>
      </c>
      <c r="R109" s="49">
        <f t="shared" si="31"/>
        <v>0</v>
      </c>
      <c r="S109" s="49">
        <f t="shared" si="31"/>
        <v>0</v>
      </c>
      <c r="T109" s="50">
        <f t="shared" si="31"/>
        <v>0</v>
      </c>
      <c r="U109" s="48">
        <f t="shared" si="31"/>
        <v>0</v>
      </c>
      <c r="V109" s="50">
        <f t="shared" si="31"/>
        <v>0</v>
      </c>
      <c r="W109" s="48">
        <f t="shared" si="31"/>
        <v>0</v>
      </c>
      <c r="X109" s="50">
        <f t="shared" si="31"/>
        <v>0</v>
      </c>
    </row>
    <row r="110" spans="1:24" ht="16.5" customHeight="1" thickBot="1" x14ac:dyDescent="0.3">
      <c r="A110" s="638" t="s">
        <v>472</v>
      </c>
      <c r="B110" s="639"/>
      <c r="C110" s="639"/>
      <c r="D110" s="639"/>
      <c r="E110" s="639"/>
      <c r="F110" s="639"/>
      <c r="G110" s="639"/>
      <c r="H110" s="639"/>
      <c r="I110" s="639"/>
      <c r="J110" s="639"/>
      <c r="K110" s="639"/>
      <c r="L110" s="639"/>
      <c r="M110" s="639"/>
      <c r="N110" s="639"/>
      <c r="O110" s="640"/>
      <c r="Q110" s="26"/>
      <c r="R110" s="26"/>
      <c r="S110" s="25"/>
      <c r="T110" s="26"/>
      <c r="U110" s="25"/>
      <c r="V110" s="25"/>
      <c r="W110" s="25"/>
      <c r="X110" s="25"/>
    </row>
    <row r="111" spans="1:24" ht="16.5" customHeight="1" thickBot="1" x14ac:dyDescent="0.3">
      <c r="A111" s="641" t="s">
        <v>270</v>
      </c>
      <c r="B111" s="642"/>
      <c r="C111" s="642"/>
      <c r="D111" s="642"/>
      <c r="E111" s="642"/>
      <c r="F111" s="642"/>
      <c r="G111" s="642"/>
      <c r="H111" s="642"/>
      <c r="I111" s="642"/>
      <c r="J111" s="642"/>
      <c r="K111" s="642"/>
      <c r="L111" s="642"/>
      <c r="M111" s="642"/>
      <c r="N111" s="642"/>
      <c r="O111" s="643"/>
      <c r="P111" s="25"/>
      <c r="Q111" s="25"/>
      <c r="R111" s="25"/>
      <c r="S111" s="25"/>
      <c r="T111" s="25"/>
      <c r="U111" s="25"/>
      <c r="V111" s="25"/>
      <c r="W111" s="25"/>
    </row>
    <row r="112" spans="1:24" ht="32.25" thickBot="1" x14ac:dyDescent="0.4">
      <c r="A112" s="635" t="s">
        <v>103</v>
      </c>
      <c r="B112" s="636"/>
      <c r="C112" s="636"/>
      <c r="D112" s="636"/>
      <c r="E112" s="636"/>
      <c r="F112" s="637"/>
      <c r="G112" s="635" t="s">
        <v>106</v>
      </c>
      <c r="H112" s="636"/>
      <c r="I112" s="636"/>
      <c r="J112" s="636"/>
      <c r="K112" s="636"/>
      <c r="L112" s="637"/>
      <c r="M112" s="283" t="s">
        <v>104</v>
      </c>
      <c r="N112" s="636" t="s">
        <v>105</v>
      </c>
      <c r="O112" s="637"/>
      <c r="P112" s="80"/>
      <c r="Q112" s="617" t="s">
        <v>35</v>
      </c>
      <c r="R112" s="618"/>
      <c r="S112" s="618"/>
      <c r="T112" s="619"/>
      <c r="U112" s="676" t="s">
        <v>391</v>
      </c>
      <c r="V112" s="677"/>
      <c r="W112" s="677"/>
      <c r="X112" s="678"/>
    </row>
    <row r="113" spans="1:84" ht="158.25" thickBot="1" x14ac:dyDescent="0.25">
      <c r="A113" s="256" t="s">
        <v>6</v>
      </c>
      <c r="B113" s="258" t="s">
        <v>4</v>
      </c>
      <c r="C113" s="258" t="s">
        <v>5</v>
      </c>
      <c r="D113" s="257" t="s">
        <v>245</v>
      </c>
      <c r="E113" s="258" t="s">
        <v>248</v>
      </c>
      <c r="F113" s="284" t="s">
        <v>249</v>
      </c>
      <c r="G113" s="260" t="s">
        <v>250</v>
      </c>
      <c r="H113" s="258" t="s">
        <v>251</v>
      </c>
      <c r="I113" s="258" t="s">
        <v>252</v>
      </c>
      <c r="J113" s="258" t="s">
        <v>253</v>
      </c>
      <c r="K113" s="258" t="s">
        <v>254</v>
      </c>
      <c r="L113" s="257" t="s">
        <v>255</v>
      </c>
      <c r="M113" s="285" t="s">
        <v>389</v>
      </c>
      <c r="N113" s="261" t="s">
        <v>404</v>
      </c>
      <c r="O113" s="262" t="s">
        <v>405</v>
      </c>
      <c r="P113" s="286"/>
      <c r="Q113" s="51" t="s">
        <v>389</v>
      </c>
      <c r="R113" s="52" t="s">
        <v>387</v>
      </c>
      <c r="S113" s="53" t="s">
        <v>388</v>
      </c>
      <c r="T113" s="54" t="s">
        <v>403</v>
      </c>
      <c r="U113" s="51" t="s">
        <v>390</v>
      </c>
      <c r="V113" s="52" t="s">
        <v>387</v>
      </c>
      <c r="W113" s="55" t="s">
        <v>388</v>
      </c>
      <c r="X113" s="57" t="s">
        <v>26</v>
      </c>
    </row>
    <row r="114" spans="1:84" x14ac:dyDescent="0.2">
      <c r="A114" s="468" t="s">
        <v>206</v>
      </c>
      <c r="B114" s="454"/>
      <c r="C114" s="455"/>
      <c r="D114" s="455"/>
      <c r="E114" s="454"/>
      <c r="F114" s="458"/>
      <c r="G114" s="457"/>
      <c r="H114" s="125"/>
      <c r="I114" s="125"/>
      <c r="J114" s="125"/>
      <c r="K114" s="125"/>
      <c r="L114" s="456"/>
      <c r="M114" s="473"/>
      <c r="N114" s="125"/>
      <c r="O114" s="474"/>
      <c r="Q114" s="281">
        <f t="shared" ref="Q114:Q134" si="32">(G114*3.664*E114)-(((H114*I114-L114)+(J114*K114))*3.664)</f>
        <v>0</v>
      </c>
      <c r="R114" s="121">
        <f t="shared" ref="R114:R134" si="33">E114*N114*0.001</f>
        <v>0</v>
      </c>
      <c r="S114" s="269">
        <f t="shared" ref="S114:S134" si="34">E114*O114*0.001</f>
        <v>0</v>
      </c>
      <c r="T114" s="270">
        <f t="shared" ref="T114:T134" si="35">F114*Q114</f>
        <v>0</v>
      </c>
      <c r="U114" s="281">
        <f>Q114*1</f>
        <v>0</v>
      </c>
      <c r="V114" s="121">
        <f>R114*28</f>
        <v>0</v>
      </c>
      <c r="W114" s="270">
        <f>S114*265</f>
        <v>0</v>
      </c>
      <c r="X114" s="46">
        <f>SUM(U114:W114)</f>
        <v>0</v>
      </c>
    </row>
    <row r="115" spans="1:84" ht="15.75" thickBot="1" x14ac:dyDescent="0.25">
      <c r="A115" s="468" t="s">
        <v>206</v>
      </c>
      <c r="B115" s="454"/>
      <c r="C115" s="452"/>
      <c r="D115" s="452"/>
      <c r="E115" s="100"/>
      <c r="F115" s="350"/>
      <c r="G115" s="99"/>
      <c r="H115" s="82"/>
      <c r="I115" s="82"/>
      <c r="J115" s="82"/>
      <c r="K115" s="82"/>
      <c r="L115" s="406"/>
      <c r="M115" s="475"/>
      <c r="N115" s="82"/>
      <c r="O115" s="459"/>
      <c r="Q115" s="281">
        <f t="shared" si="32"/>
        <v>0</v>
      </c>
      <c r="R115" s="121">
        <f t="shared" si="33"/>
        <v>0</v>
      </c>
      <c r="S115" s="269">
        <f t="shared" si="34"/>
        <v>0</v>
      </c>
      <c r="T115" s="71">
        <f t="shared" si="35"/>
        <v>0</v>
      </c>
      <c r="U115" s="268">
        <f>Q115*1</f>
        <v>0</v>
      </c>
      <c r="V115" s="121">
        <f t="shared" ref="V115:V133" si="36">R115*28</f>
        <v>0</v>
      </c>
      <c r="W115" s="270">
        <f t="shared" ref="W115:W134" si="37">S115*265</f>
        <v>0</v>
      </c>
      <c r="X115" s="287">
        <f>SUM(U115:W115)</f>
        <v>0</v>
      </c>
    </row>
    <row r="116" spans="1:84" s="288" customFormat="1" ht="15.75" thickBot="1" x14ac:dyDescent="0.25">
      <c r="A116" s="468" t="s">
        <v>206</v>
      </c>
      <c r="B116" s="454"/>
      <c r="C116" s="452"/>
      <c r="D116" s="452"/>
      <c r="E116" s="100"/>
      <c r="F116" s="350"/>
      <c r="G116" s="99"/>
      <c r="H116" s="82"/>
      <c r="I116" s="82"/>
      <c r="J116" s="82"/>
      <c r="K116" s="82"/>
      <c r="L116" s="406"/>
      <c r="M116" s="475"/>
      <c r="N116" s="82"/>
      <c r="O116" s="459"/>
      <c r="P116" s="13"/>
      <c r="Q116" s="281">
        <f t="shared" si="32"/>
        <v>0</v>
      </c>
      <c r="R116" s="121">
        <f t="shared" si="33"/>
        <v>0</v>
      </c>
      <c r="S116" s="269">
        <f t="shared" si="34"/>
        <v>0</v>
      </c>
      <c r="T116" s="71">
        <f t="shared" si="35"/>
        <v>0</v>
      </c>
      <c r="U116" s="268">
        <f t="shared" ref="U116:U124" si="38">Q116*1</f>
        <v>0</v>
      </c>
      <c r="V116" s="121">
        <f t="shared" si="36"/>
        <v>0</v>
      </c>
      <c r="W116" s="270">
        <f t="shared" si="37"/>
        <v>0</v>
      </c>
      <c r="X116" s="287">
        <f t="shared" ref="X116:X124" si="39">SUM(U116:W116)</f>
        <v>0</v>
      </c>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row>
    <row r="117" spans="1:84" x14ac:dyDescent="0.2">
      <c r="A117" s="468" t="s">
        <v>206</v>
      </c>
      <c r="B117" s="454"/>
      <c r="C117" s="452"/>
      <c r="D117" s="452"/>
      <c r="E117" s="100"/>
      <c r="F117" s="350"/>
      <c r="G117" s="99"/>
      <c r="H117" s="82"/>
      <c r="I117" s="82"/>
      <c r="J117" s="82"/>
      <c r="K117" s="82"/>
      <c r="L117" s="406"/>
      <c r="M117" s="475"/>
      <c r="N117" s="82"/>
      <c r="O117" s="459"/>
      <c r="Q117" s="281">
        <f t="shared" si="32"/>
        <v>0</v>
      </c>
      <c r="R117" s="121">
        <f t="shared" si="33"/>
        <v>0</v>
      </c>
      <c r="S117" s="269">
        <f t="shared" si="34"/>
        <v>0</v>
      </c>
      <c r="T117" s="71">
        <f t="shared" si="35"/>
        <v>0</v>
      </c>
      <c r="U117" s="268">
        <f t="shared" si="38"/>
        <v>0</v>
      </c>
      <c r="V117" s="121">
        <f t="shared" si="36"/>
        <v>0</v>
      </c>
      <c r="W117" s="270">
        <f t="shared" si="37"/>
        <v>0</v>
      </c>
      <c r="X117" s="287">
        <f t="shared" si="39"/>
        <v>0</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row>
    <row r="118" spans="1:84" x14ac:dyDescent="0.2">
      <c r="A118" s="468" t="s">
        <v>206</v>
      </c>
      <c r="B118" s="454"/>
      <c r="C118" s="452"/>
      <c r="D118" s="452"/>
      <c r="E118" s="100"/>
      <c r="F118" s="350"/>
      <c r="G118" s="99"/>
      <c r="H118" s="82"/>
      <c r="I118" s="82"/>
      <c r="J118" s="82"/>
      <c r="K118" s="82"/>
      <c r="L118" s="406"/>
      <c r="M118" s="475"/>
      <c r="N118" s="82"/>
      <c r="O118" s="459"/>
      <c r="Q118" s="281">
        <f t="shared" si="32"/>
        <v>0</v>
      </c>
      <c r="R118" s="121">
        <f t="shared" si="33"/>
        <v>0</v>
      </c>
      <c r="S118" s="269">
        <f t="shared" si="34"/>
        <v>0</v>
      </c>
      <c r="T118" s="71">
        <f t="shared" si="35"/>
        <v>0</v>
      </c>
      <c r="U118" s="268">
        <f t="shared" si="38"/>
        <v>0</v>
      </c>
      <c r="V118" s="121">
        <f t="shared" si="36"/>
        <v>0</v>
      </c>
      <c r="W118" s="270">
        <f t="shared" si="37"/>
        <v>0</v>
      </c>
      <c r="X118" s="287">
        <f t="shared" si="39"/>
        <v>0</v>
      </c>
    </row>
    <row r="119" spans="1:84" x14ac:dyDescent="0.2">
      <c r="A119" s="468" t="s">
        <v>206</v>
      </c>
      <c r="B119" s="454"/>
      <c r="C119" s="452"/>
      <c r="D119" s="452"/>
      <c r="E119" s="100"/>
      <c r="F119" s="350"/>
      <c r="G119" s="99"/>
      <c r="H119" s="82"/>
      <c r="I119" s="82"/>
      <c r="J119" s="82"/>
      <c r="K119" s="82"/>
      <c r="L119" s="406"/>
      <c r="M119" s="475"/>
      <c r="N119" s="82"/>
      <c r="O119" s="459"/>
      <c r="Q119" s="281">
        <f t="shared" si="32"/>
        <v>0</v>
      </c>
      <c r="R119" s="121">
        <f t="shared" si="33"/>
        <v>0</v>
      </c>
      <c r="S119" s="269">
        <f t="shared" si="34"/>
        <v>0</v>
      </c>
      <c r="T119" s="71">
        <f t="shared" si="35"/>
        <v>0</v>
      </c>
      <c r="U119" s="268">
        <f t="shared" si="38"/>
        <v>0</v>
      </c>
      <c r="V119" s="121">
        <f t="shared" si="36"/>
        <v>0</v>
      </c>
      <c r="W119" s="270">
        <f t="shared" si="37"/>
        <v>0</v>
      </c>
      <c r="X119" s="287">
        <f t="shared" si="39"/>
        <v>0</v>
      </c>
    </row>
    <row r="120" spans="1:84" x14ac:dyDescent="0.2">
      <c r="A120" s="468" t="s">
        <v>206</v>
      </c>
      <c r="B120" s="454"/>
      <c r="C120" s="452"/>
      <c r="D120" s="452"/>
      <c r="E120" s="100"/>
      <c r="F120" s="350"/>
      <c r="G120" s="99"/>
      <c r="H120" s="82"/>
      <c r="I120" s="82"/>
      <c r="J120" s="82"/>
      <c r="K120" s="82"/>
      <c r="L120" s="406"/>
      <c r="M120" s="475"/>
      <c r="N120" s="82"/>
      <c r="O120" s="459"/>
      <c r="Q120" s="281">
        <f t="shared" si="32"/>
        <v>0</v>
      </c>
      <c r="R120" s="121">
        <f t="shared" si="33"/>
        <v>0</v>
      </c>
      <c r="S120" s="269">
        <f t="shared" si="34"/>
        <v>0</v>
      </c>
      <c r="T120" s="71">
        <f t="shared" si="35"/>
        <v>0</v>
      </c>
      <c r="U120" s="268">
        <f t="shared" si="38"/>
        <v>0</v>
      </c>
      <c r="V120" s="121">
        <f t="shared" si="36"/>
        <v>0</v>
      </c>
      <c r="W120" s="270">
        <f t="shared" si="37"/>
        <v>0</v>
      </c>
      <c r="X120" s="287">
        <f t="shared" si="39"/>
        <v>0</v>
      </c>
    </row>
    <row r="121" spans="1:84" x14ac:dyDescent="0.2">
      <c r="A121" s="468" t="s">
        <v>206</v>
      </c>
      <c r="B121" s="454"/>
      <c r="C121" s="452"/>
      <c r="D121" s="452"/>
      <c r="E121" s="100"/>
      <c r="F121" s="350"/>
      <c r="G121" s="99"/>
      <c r="H121" s="82"/>
      <c r="I121" s="82"/>
      <c r="J121" s="82"/>
      <c r="K121" s="82"/>
      <c r="L121" s="406"/>
      <c r="M121" s="475"/>
      <c r="N121" s="82"/>
      <c r="O121" s="459"/>
      <c r="Q121" s="281">
        <f t="shared" si="32"/>
        <v>0</v>
      </c>
      <c r="R121" s="121">
        <f t="shared" si="33"/>
        <v>0</v>
      </c>
      <c r="S121" s="269">
        <f t="shared" si="34"/>
        <v>0</v>
      </c>
      <c r="T121" s="71">
        <f t="shared" si="35"/>
        <v>0</v>
      </c>
      <c r="U121" s="268">
        <f t="shared" si="38"/>
        <v>0</v>
      </c>
      <c r="V121" s="121">
        <f t="shared" si="36"/>
        <v>0</v>
      </c>
      <c r="W121" s="270">
        <f t="shared" si="37"/>
        <v>0</v>
      </c>
      <c r="X121" s="287">
        <f t="shared" si="39"/>
        <v>0</v>
      </c>
    </row>
    <row r="122" spans="1:84" x14ac:dyDescent="0.2">
      <c r="A122" s="468" t="s">
        <v>206</v>
      </c>
      <c r="B122" s="454"/>
      <c r="C122" s="452"/>
      <c r="D122" s="452"/>
      <c r="E122" s="100"/>
      <c r="F122" s="350"/>
      <c r="G122" s="99"/>
      <c r="H122" s="82"/>
      <c r="I122" s="82"/>
      <c r="J122" s="82"/>
      <c r="K122" s="82"/>
      <c r="L122" s="406"/>
      <c r="M122" s="475"/>
      <c r="N122" s="82"/>
      <c r="O122" s="459"/>
      <c r="Q122" s="281">
        <f t="shared" si="32"/>
        <v>0</v>
      </c>
      <c r="R122" s="121">
        <f t="shared" si="33"/>
        <v>0</v>
      </c>
      <c r="S122" s="269">
        <f t="shared" si="34"/>
        <v>0</v>
      </c>
      <c r="T122" s="71">
        <f t="shared" si="35"/>
        <v>0</v>
      </c>
      <c r="U122" s="268">
        <f t="shared" si="38"/>
        <v>0</v>
      </c>
      <c r="V122" s="121">
        <f t="shared" si="36"/>
        <v>0</v>
      </c>
      <c r="W122" s="270">
        <f t="shared" si="37"/>
        <v>0</v>
      </c>
      <c r="X122" s="287">
        <f t="shared" si="39"/>
        <v>0</v>
      </c>
    </row>
    <row r="123" spans="1:84" x14ac:dyDescent="0.2">
      <c r="A123" s="468" t="s">
        <v>206</v>
      </c>
      <c r="B123" s="454"/>
      <c r="C123" s="452"/>
      <c r="D123" s="452"/>
      <c r="E123" s="100"/>
      <c r="F123" s="350"/>
      <c r="G123" s="99"/>
      <c r="H123" s="82"/>
      <c r="I123" s="82"/>
      <c r="J123" s="82"/>
      <c r="K123" s="82"/>
      <c r="L123" s="406"/>
      <c r="M123" s="475"/>
      <c r="N123" s="82"/>
      <c r="O123" s="459"/>
      <c r="Q123" s="281">
        <f t="shared" si="32"/>
        <v>0</v>
      </c>
      <c r="R123" s="121">
        <f t="shared" si="33"/>
        <v>0</v>
      </c>
      <c r="S123" s="269">
        <f t="shared" si="34"/>
        <v>0</v>
      </c>
      <c r="T123" s="71">
        <f t="shared" si="35"/>
        <v>0</v>
      </c>
      <c r="U123" s="268">
        <f t="shared" si="38"/>
        <v>0</v>
      </c>
      <c r="V123" s="121">
        <f t="shared" si="36"/>
        <v>0</v>
      </c>
      <c r="W123" s="270">
        <f t="shared" si="37"/>
        <v>0</v>
      </c>
      <c r="X123" s="287">
        <f t="shared" si="39"/>
        <v>0</v>
      </c>
    </row>
    <row r="124" spans="1:84" x14ac:dyDescent="0.2">
      <c r="A124" s="468" t="s">
        <v>206</v>
      </c>
      <c r="B124" s="454"/>
      <c r="C124" s="452"/>
      <c r="D124" s="452"/>
      <c r="E124" s="100"/>
      <c r="F124" s="350"/>
      <c r="G124" s="99"/>
      <c r="H124" s="82"/>
      <c r="I124" s="82"/>
      <c r="J124" s="82"/>
      <c r="K124" s="82"/>
      <c r="L124" s="406"/>
      <c r="M124" s="475"/>
      <c r="N124" s="82"/>
      <c r="O124" s="459"/>
      <c r="Q124" s="281">
        <f t="shared" si="32"/>
        <v>0</v>
      </c>
      <c r="R124" s="121">
        <f t="shared" si="33"/>
        <v>0</v>
      </c>
      <c r="S124" s="269">
        <f t="shared" si="34"/>
        <v>0</v>
      </c>
      <c r="T124" s="71">
        <f t="shared" si="35"/>
        <v>0</v>
      </c>
      <c r="U124" s="268">
        <f t="shared" si="38"/>
        <v>0</v>
      </c>
      <c r="V124" s="121">
        <f t="shared" si="36"/>
        <v>0</v>
      </c>
      <c r="W124" s="270">
        <f t="shared" si="37"/>
        <v>0</v>
      </c>
      <c r="X124" s="287">
        <f t="shared" si="39"/>
        <v>0</v>
      </c>
    </row>
    <row r="125" spans="1:84" x14ac:dyDescent="0.2">
      <c r="A125" s="468" t="s">
        <v>206</v>
      </c>
      <c r="B125" s="454"/>
      <c r="C125" s="452"/>
      <c r="D125" s="452"/>
      <c r="E125" s="100"/>
      <c r="F125" s="350"/>
      <c r="G125" s="99"/>
      <c r="H125" s="82"/>
      <c r="I125" s="82"/>
      <c r="J125" s="82"/>
      <c r="K125" s="82"/>
      <c r="L125" s="406"/>
      <c r="M125" s="475"/>
      <c r="N125" s="82"/>
      <c r="O125" s="459"/>
      <c r="Q125" s="281">
        <f t="shared" si="32"/>
        <v>0</v>
      </c>
      <c r="R125" s="121">
        <f t="shared" si="33"/>
        <v>0</v>
      </c>
      <c r="S125" s="269">
        <f t="shared" si="34"/>
        <v>0</v>
      </c>
      <c r="T125" s="71">
        <f t="shared" si="35"/>
        <v>0</v>
      </c>
      <c r="U125" s="268">
        <f t="shared" ref="U125:U130" si="40">Q125*1</f>
        <v>0</v>
      </c>
      <c r="V125" s="121">
        <f t="shared" si="36"/>
        <v>0</v>
      </c>
      <c r="W125" s="270">
        <f t="shared" si="37"/>
        <v>0</v>
      </c>
      <c r="X125" s="287">
        <f t="shared" ref="X125:X130" si="41">SUM(U125:W125)</f>
        <v>0</v>
      </c>
    </row>
    <row r="126" spans="1:84" x14ac:dyDescent="0.2">
      <c r="A126" s="468" t="s">
        <v>206</v>
      </c>
      <c r="B126" s="454"/>
      <c r="C126" s="452"/>
      <c r="D126" s="452"/>
      <c r="E126" s="100"/>
      <c r="F126" s="350"/>
      <c r="G126" s="99"/>
      <c r="H126" s="82"/>
      <c r="I126" s="82"/>
      <c r="J126" s="82"/>
      <c r="K126" s="82"/>
      <c r="L126" s="406"/>
      <c r="M126" s="475"/>
      <c r="N126" s="82"/>
      <c r="O126" s="459"/>
      <c r="Q126" s="281">
        <f t="shared" si="32"/>
        <v>0</v>
      </c>
      <c r="R126" s="121">
        <f t="shared" si="33"/>
        <v>0</v>
      </c>
      <c r="S126" s="269">
        <f t="shared" si="34"/>
        <v>0</v>
      </c>
      <c r="T126" s="71">
        <f t="shared" si="35"/>
        <v>0</v>
      </c>
      <c r="U126" s="268">
        <f t="shared" si="40"/>
        <v>0</v>
      </c>
      <c r="V126" s="121">
        <f t="shared" si="36"/>
        <v>0</v>
      </c>
      <c r="W126" s="270">
        <f t="shared" si="37"/>
        <v>0</v>
      </c>
      <c r="X126" s="287">
        <f t="shared" si="41"/>
        <v>0</v>
      </c>
    </row>
    <row r="127" spans="1:84" x14ac:dyDescent="0.2">
      <c r="A127" s="468" t="s">
        <v>206</v>
      </c>
      <c r="B127" s="454"/>
      <c r="C127" s="452"/>
      <c r="D127" s="452"/>
      <c r="E127" s="100"/>
      <c r="F127" s="350"/>
      <c r="G127" s="99"/>
      <c r="H127" s="82"/>
      <c r="I127" s="82"/>
      <c r="J127" s="82"/>
      <c r="K127" s="82"/>
      <c r="L127" s="406"/>
      <c r="M127" s="475"/>
      <c r="N127" s="82"/>
      <c r="O127" s="459"/>
      <c r="Q127" s="281">
        <f t="shared" si="32"/>
        <v>0</v>
      </c>
      <c r="R127" s="121">
        <f t="shared" si="33"/>
        <v>0</v>
      </c>
      <c r="S127" s="269">
        <f t="shared" si="34"/>
        <v>0</v>
      </c>
      <c r="T127" s="71">
        <f t="shared" si="35"/>
        <v>0</v>
      </c>
      <c r="U127" s="268">
        <f t="shared" si="40"/>
        <v>0</v>
      </c>
      <c r="V127" s="121">
        <f t="shared" si="36"/>
        <v>0</v>
      </c>
      <c r="W127" s="270">
        <f t="shared" si="37"/>
        <v>0</v>
      </c>
      <c r="X127" s="287">
        <f t="shared" si="41"/>
        <v>0</v>
      </c>
    </row>
    <row r="128" spans="1:84" x14ac:dyDescent="0.2">
      <c r="A128" s="468" t="s">
        <v>206</v>
      </c>
      <c r="B128" s="454"/>
      <c r="C128" s="452"/>
      <c r="D128" s="452"/>
      <c r="E128" s="100"/>
      <c r="F128" s="350"/>
      <c r="G128" s="99"/>
      <c r="H128" s="82"/>
      <c r="I128" s="82"/>
      <c r="J128" s="82"/>
      <c r="K128" s="82"/>
      <c r="L128" s="406"/>
      <c r="M128" s="475"/>
      <c r="N128" s="82"/>
      <c r="O128" s="459"/>
      <c r="Q128" s="281">
        <f t="shared" si="32"/>
        <v>0</v>
      </c>
      <c r="R128" s="121">
        <f t="shared" si="33"/>
        <v>0</v>
      </c>
      <c r="S128" s="269">
        <f t="shared" si="34"/>
        <v>0</v>
      </c>
      <c r="T128" s="71">
        <f t="shared" si="35"/>
        <v>0</v>
      </c>
      <c r="U128" s="268">
        <f t="shared" si="40"/>
        <v>0</v>
      </c>
      <c r="V128" s="121">
        <f t="shared" si="36"/>
        <v>0</v>
      </c>
      <c r="W128" s="270">
        <f t="shared" si="37"/>
        <v>0</v>
      </c>
      <c r="X128" s="287">
        <f t="shared" si="41"/>
        <v>0</v>
      </c>
    </row>
    <row r="129" spans="1:84" x14ac:dyDescent="0.2">
      <c r="A129" s="468" t="s">
        <v>206</v>
      </c>
      <c r="B129" s="454"/>
      <c r="C129" s="452"/>
      <c r="D129" s="452"/>
      <c r="E129" s="100"/>
      <c r="F129" s="350"/>
      <c r="G129" s="99"/>
      <c r="H129" s="82"/>
      <c r="I129" s="82"/>
      <c r="J129" s="82"/>
      <c r="K129" s="82"/>
      <c r="L129" s="406"/>
      <c r="M129" s="475"/>
      <c r="N129" s="82"/>
      <c r="O129" s="459"/>
      <c r="Q129" s="281">
        <f t="shared" si="32"/>
        <v>0</v>
      </c>
      <c r="R129" s="121">
        <f t="shared" si="33"/>
        <v>0</v>
      </c>
      <c r="S129" s="269">
        <f t="shared" si="34"/>
        <v>0</v>
      </c>
      <c r="T129" s="71">
        <f t="shared" si="35"/>
        <v>0</v>
      </c>
      <c r="U129" s="268">
        <f t="shared" si="40"/>
        <v>0</v>
      </c>
      <c r="V129" s="121">
        <f t="shared" si="36"/>
        <v>0</v>
      </c>
      <c r="W129" s="270">
        <f t="shared" si="37"/>
        <v>0</v>
      </c>
      <c r="X129" s="287">
        <f t="shared" si="41"/>
        <v>0</v>
      </c>
    </row>
    <row r="130" spans="1:84" x14ac:dyDescent="0.2">
      <c r="A130" s="468" t="s">
        <v>206</v>
      </c>
      <c r="B130" s="454"/>
      <c r="C130" s="452"/>
      <c r="D130" s="452"/>
      <c r="E130" s="100"/>
      <c r="F130" s="350"/>
      <c r="G130" s="99"/>
      <c r="H130" s="82"/>
      <c r="I130" s="82"/>
      <c r="J130" s="82"/>
      <c r="K130" s="82"/>
      <c r="L130" s="406"/>
      <c r="M130" s="475"/>
      <c r="N130" s="82"/>
      <c r="O130" s="459"/>
      <c r="Q130" s="281">
        <f t="shared" si="32"/>
        <v>0</v>
      </c>
      <c r="R130" s="121">
        <f t="shared" si="33"/>
        <v>0</v>
      </c>
      <c r="S130" s="269">
        <f t="shared" si="34"/>
        <v>0</v>
      </c>
      <c r="T130" s="71">
        <f t="shared" si="35"/>
        <v>0</v>
      </c>
      <c r="U130" s="268">
        <f t="shared" si="40"/>
        <v>0</v>
      </c>
      <c r="V130" s="121">
        <f t="shared" si="36"/>
        <v>0</v>
      </c>
      <c r="W130" s="270">
        <f t="shared" si="37"/>
        <v>0</v>
      </c>
      <c r="X130" s="287">
        <f t="shared" si="41"/>
        <v>0</v>
      </c>
    </row>
    <row r="131" spans="1:84" x14ac:dyDescent="0.2">
      <c r="A131" s="468" t="s">
        <v>206</v>
      </c>
      <c r="B131" s="454"/>
      <c r="C131" s="452"/>
      <c r="D131" s="452"/>
      <c r="E131" s="100"/>
      <c r="F131" s="350"/>
      <c r="G131" s="99"/>
      <c r="H131" s="82"/>
      <c r="I131" s="82"/>
      <c r="J131" s="82"/>
      <c r="K131" s="82"/>
      <c r="L131" s="406"/>
      <c r="M131" s="475"/>
      <c r="N131" s="82"/>
      <c r="O131" s="459"/>
      <c r="Q131" s="281">
        <f t="shared" si="32"/>
        <v>0</v>
      </c>
      <c r="R131" s="121">
        <f t="shared" si="33"/>
        <v>0</v>
      </c>
      <c r="S131" s="269">
        <f t="shared" si="34"/>
        <v>0</v>
      </c>
      <c r="T131" s="71">
        <f t="shared" si="35"/>
        <v>0</v>
      </c>
      <c r="U131" s="268">
        <f>Q131*1</f>
        <v>0</v>
      </c>
      <c r="V131" s="121">
        <f t="shared" si="36"/>
        <v>0</v>
      </c>
      <c r="W131" s="270">
        <f t="shared" si="37"/>
        <v>0</v>
      </c>
      <c r="X131" s="287">
        <f>SUM(U131:W131)</f>
        <v>0</v>
      </c>
    </row>
    <row r="132" spans="1:84" x14ac:dyDescent="0.2">
      <c r="A132" s="468" t="s">
        <v>206</v>
      </c>
      <c r="B132" s="454"/>
      <c r="C132" s="452"/>
      <c r="D132" s="452"/>
      <c r="E132" s="100"/>
      <c r="F132" s="350"/>
      <c r="G132" s="99"/>
      <c r="H132" s="82"/>
      <c r="I132" s="82"/>
      <c r="J132" s="82"/>
      <c r="K132" s="82"/>
      <c r="L132" s="406"/>
      <c r="M132" s="475"/>
      <c r="N132" s="82"/>
      <c r="O132" s="459"/>
      <c r="Q132" s="281">
        <f t="shared" si="32"/>
        <v>0</v>
      </c>
      <c r="R132" s="121">
        <f t="shared" si="33"/>
        <v>0</v>
      </c>
      <c r="S132" s="269">
        <f t="shared" si="34"/>
        <v>0</v>
      </c>
      <c r="T132" s="71">
        <f t="shared" si="35"/>
        <v>0</v>
      </c>
      <c r="U132" s="268">
        <f>Q132*1</f>
        <v>0</v>
      </c>
      <c r="V132" s="121">
        <f t="shared" si="36"/>
        <v>0</v>
      </c>
      <c r="W132" s="270">
        <f t="shared" si="37"/>
        <v>0</v>
      </c>
      <c r="X132" s="287">
        <f>SUM(U132:W132)</f>
        <v>0</v>
      </c>
    </row>
    <row r="133" spans="1:84" x14ac:dyDescent="0.2">
      <c r="A133" s="468" t="s">
        <v>206</v>
      </c>
      <c r="B133" s="454"/>
      <c r="C133" s="452"/>
      <c r="D133" s="460"/>
      <c r="E133" s="407"/>
      <c r="F133" s="463"/>
      <c r="G133" s="462"/>
      <c r="H133" s="471"/>
      <c r="I133" s="471"/>
      <c r="J133" s="471"/>
      <c r="K133" s="471"/>
      <c r="L133" s="461"/>
      <c r="M133" s="475"/>
      <c r="N133" s="471"/>
      <c r="O133" s="408"/>
      <c r="Q133" s="281">
        <f t="shared" si="32"/>
        <v>0</v>
      </c>
      <c r="R133" s="121">
        <f t="shared" si="33"/>
        <v>0</v>
      </c>
      <c r="S133" s="269">
        <f t="shared" si="34"/>
        <v>0</v>
      </c>
      <c r="T133" s="71">
        <f t="shared" si="35"/>
        <v>0</v>
      </c>
      <c r="U133" s="268">
        <f>Q133*1</f>
        <v>0</v>
      </c>
      <c r="V133" s="121">
        <f t="shared" si="36"/>
        <v>0</v>
      </c>
      <c r="W133" s="270">
        <f t="shared" si="37"/>
        <v>0</v>
      </c>
      <c r="X133" s="287">
        <f>SUM(U133:W133)</f>
        <v>0</v>
      </c>
    </row>
    <row r="134" spans="1:84" ht="15.75" thickBot="1" x14ac:dyDescent="0.25">
      <c r="A134" s="468" t="s">
        <v>206</v>
      </c>
      <c r="B134" s="128"/>
      <c r="C134" s="410"/>
      <c r="D134" s="465"/>
      <c r="E134" s="410"/>
      <c r="F134" s="467"/>
      <c r="G134" s="466"/>
      <c r="H134" s="472"/>
      <c r="I134" s="472"/>
      <c r="J134" s="472"/>
      <c r="K134" s="472"/>
      <c r="L134" s="409"/>
      <c r="M134" s="476"/>
      <c r="N134" s="472"/>
      <c r="O134" s="411"/>
      <c r="Q134" s="281">
        <f t="shared" si="32"/>
        <v>0</v>
      </c>
      <c r="R134" s="121">
        <f t="shared" si="33"/>
        <v>0</v>
      </c>
      <c r="S134" s="269">
        <f t="shared" si="34"/>
        <v>0</v>
      </c>
      <c r="T134" s="71">
        <f t="shared" si="35"/>
        <v>0</v>
      </c>
      <c r="U134" s="268">
        <f>Q134*1</f>
        <v>0</v>
      </c>
      <c r="V134" s="121">
        <f>R134*28</f>
        <v>0</v>
      </c>
      <c r="W134" s="270">
        <f t="shared" si="37"/>
        <v>0</v>
      </c>
      <c r="X134" s="289">
        <f>SUM(U134:W134)</f>
        <v>0</v>
      </c>
    </row>
    <row r="135" spans="1:84" ht="18.75" thickBot="1" x14ac:dyDescent="0.3">
      <c r="A135" s="142"/>
      <c r="B135" s="142"/>
      <c r="C135" s="272"/>
      <c r="D135" s="272"/>
      <c r="E135" s="142"/>
      <c r="F135" s="142"/>
      <c r="G135" s="213"/>
      <c r="H135" s="142"/>
      <c r="I135" s="142"/>
      <c r="J135" s="142"/>
      <c r="K135" s="142"/>
      <c r="L135" s="142"/>
      <c r="M135" s="142"/>
      <c r="N135" s="213"/>
      <c r="O135" s="213"/>
      <c r="Q135" s="47">
        <f t="shared" ref="Q135:X135" si="42">SUM(Q114:Q134)</f>
        <v>0</v>
      </c>
      <c r="R135" s="47">
        <f t="shared" si="42"/>
        <v>0</v>
      </c>
      <c r="S135" s="47">
        <f t="shared" si="42"/>
        <v>0</v>
      </c>
      <c r="T135" s="47">
        <f t="shared" si="42"/>
        <v>0</v>
      </c>
      <c r="U135" s="47">
        <f t="shared" si="42"/>
        <v>0</v>
      </c>
      <c r="V135" s="47">
        <f t="shared" si="42"/>
        <v>0</v>
      </c>
      <c r="W135" s="47">
        <f t="shared" si="42"/>
        <v>0</v>
      </c>
      <c r="X135" s="47">
        <f t="shared" si="42"/>
        <v>0</v>
      </c>
    </row>
    <row r="136" spans="1:84" x14ac:dyDescent="0.2">
      <c r="A136" s="142"/>
      <c r="B136" s="142"/>
      <c r="C136" s="142"/>
      <c r="D136" s="142"/>
      <c r="E136" s="142"/>
      <c r="F136" s="142"/>
      <c r="G136" s="142"/>
      <c r="H136" s="142"/>
      <c r="I136" s="142"/>
      <c r="J136" s="142"/>
      <c r="K136" s="142"/>
      <c r="L136" s="142"/>
      <c r="M136" s="142"/>
      <c r="N136" s="142"/>
      <c r="O136" s="142"/>
    </row>
    <row r="137" spans="1:84" x14ac:dyDescent="0.2">
      <c r="A137" s="142"/>
      <c r="B137" s="142"/>
      <c r="C137" s="142"/>
      <c r="D137" s="142"/>
      <c r="E137" s="142"/>
      <c r="F137" s="142"/>
      <c r="G137" s="142"/>
      <c r="H137" s="142"/>
      <c r="I137" s="142"/>
      <c r="J137" s="142"/>
      <c r="K137" s="142"/>
      <c r="L137" s="142"/>
      <c r="M137" s="142"/>
      <c r="N137" s="142"/>
      <c r="O137" s="142"/>
    </row>
    <row r="138" spans="1:84" x14ac:dyDescent="0.2">
      <c r="A138" s="142"/>
      <c r="B138" s="142"/>
      <c r="C138" s="213"/>
      <c r="D138" s="142"/>
      <c r="E138" s="142"/>
      <c r="F138" s="142"/>
      <c r="G138" s="142"/>
      <c r="H138" s="142"/>
      <c r="I138" s="142"/>
      <c r="J138" s="142"/>
      <c r="K138" s="142"/>
      <c r="L138" s="142"/>
      <c r="M138" s="142"/>
      <c r="N138" s="142"/>
      <c r="O138" s="142"/>
      <c r="Q138" s="25"/>
      <c r="R138" s="25"/>
      <c r="S138" s="25"/>
      <c r="T138" s="25"/>
      <c r="U138" s="25"/>
      <c r="V138" s="25"/>
      <c r="W138" s="25"/>
      <c r="X138" s="25"/>
    </row>
    <row r="139" spans="1:84" ht="15.75" thickBot="1" x14ac:dyDescent="0.25">
      <c r="A139" s="142"/>
      <c r="B139" s="142"/>
      <c r="C139" s="142"/>
      <c r="D139" s="142"/>
      <c r="E139" s="142"/>
      <c r="F139" s="142"/>
      <c r="G139" s="142"/>
      <c r="H139" s="142"/>
      <c r="I139" s="142"/>
      <c r="J139" s="142"/>
      <c r="K139" s="142"/>
      <c r="L139" s="142"/>
      <c r="M139" s="142"/>
      <c r="N139" s="142"/>
      <c r="O139" s="142"/>
      <c r="Q139" s="25"/>
      <c r="R139" s="25"/>
      <c r="S139" s="25"/>
      <c r="T139" s="25"/>
      <c r="U139" s="25"/>
      <c r="V139" s="25"/>
      <c r="W139" s="25"/>
      <c r="X139" s="25"/>
    </row>
    <row r="140" spans="1:84" ht="16.5" customHeight="1" thickBot="1" x14ac:dyDescent="0.3">
      <c r="A140" s="644" t="s">
        <v>473</v>
      </c>
      <c r="B140" s="645"/>
      <c r="C140" s="645"/>
      <c r="D140" s="645"/>
      <c r="E140" s="645"/>
      <c r="F140" s="645"/>
      <c r="G140" s="645"/>
      <c r="H140" s="645"/>
      <c r="I140" s="645"/>
      <c r="J140" s="646"/>
      <c r="K140" s="146"/>
      <c r="L140" s="146"/>
      <c r="M140" s="146"/>
      <c r="N140" s="146"/>
      <c r="O140" s="146"/>
      <c r="P140" s="146"/>
      <c r="Q140" s="290"/>
      <c r="R140" s="291"/>
      <c r="S140" s="292"/>
    </row>
    <row r="141" spans="1:84" s="293" customFormat="1" ht="16.5" thickBot="1" x14ac:dyDescent="0.3">
      <c r="A141" s="641" t="s">
        <v>107</v>
      </c>
      <c r="B141" s="642"/>
      <c r="C141" s="642"/>
      <c r="D141" s="642"/>
      <c r="E141" s="641" t="s">
        <v>104</v>
      </c>
      <c r="F141" s="642"/>
      <c r="G141" s="643"/>
      <c r="H141" s="642" t="s">
        <v>108</v>
      </c>
      <c r="I141" s="642"/>
      <c r="J141" s="643"/>
      <c r="K141" s="146"/>
      <c r="L141" s="146"/>
      <c r="M141" s="146"/>
      <c r="N141" s="146"/>
      <c r="O141" s="146"/>
      <c r="P141" s="146"/>
      <c r="Q141" s="663" t="s">
        <v>35</v>
      </c>
      <c r="R141" s="664"/>
      <c r="S141" s="665"/>
      <c r="T141" s="146"/>
      <c r="U141" s="638" t="s">
        <v>24</v>
      </c>
      <c r="V141" s="639"/>
      <c r="W141" s="639"/>
      <c r="X141" s="640"/>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row>
    <row r="142" spans="1:84" ht="16.5" thickBot="1" x14ac:dyDescent="0.3">
      <c r="A142" s="294"/>
      <c r="B142" s="295"/>
      <c r="C142" s="296" t="s">
        <v>56</v>
      </c>
      <c r="D142" s="297"/>
      <c r="E142" s="298"/>
      <c r="F142" s="299"/>
      <c r="G142" s="300"/>
      <c r="H142" s="301"/>
      <c r="I142" s="301"/>
      <c r="J142" s="302"/>
      <c r="K142" s="146"/>
      <c r="L142" s="146"/>
      <c r="M142" s="146"/>
      <c r="N142" s="146"/>
      <c r="O142" s="146"/>
      <c r="P142" s="146"/>
      <c r="Q142" s="60"/>
      <c r="R142" s="61"/>
      <c r="S142" s="62"/>
      <c r="U142" s="66"/>
      <c r="V142" s="67"/>
      <c r="W142" s="68"/>
      <c r="X142" s="69"/>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row>
    <row r="143" spans="1:84" ht="186.75" thickBot="1" x14ac:dyDescent="0.25">
      <c r="A143" s="303" t="s">
        <v>6</v>
      </c>
      <c r="B143" s="237" t="s">
        <v>256</v>
      </c>
      <c r="C143" s="237" t="s">
        <v>257</v>
      </c>
      <c r="D143" s="304" t="s">
        <v>258</v>
      </c>
      <c r="E143" s="303" t="s">
        <v>389</v>
      </c>
      <c r="F143" s="237" t="s">
        <v>402</v>
      </c>
      <c r="G143" s="238" t="s">
        <v>388</v>
      </c>
      <c r="H143" s="237" t="s">
        <v>460</v>
      </c>
      <c r="I143" s="237" t="s">
        <v>461</v>
      </c>
      <c r="J143" s="238" t="s">
        <v>462</v>
      </c>
      <c r="K143" s="305"/>
      <c r="L143" s="305"/>
      <c r="M143" s="305"/>
      <c r="N143" s="305"/>
      <c r="O143" s="305"/>
      <c r="P143" s="286"/>
      <c r="Q143" s="37" t="s">
        <v>386</v>
      </c>
      <c r="R143" s="58" t="s">
        <v>387</v>
      </c>
      <c r="S143" s="59" t="s">
        <v>463</v>
      </c>
      <c r="U143" s="31" t="s">
        <v>390</v>
      </c>
      <c r="V143" s="32" t="s">
        <v>402</v>
      </c>
      <c r="W143" s="33" t="s">
        <v>388</v>
      </c>
      <c r="X143" s="34" t="s">
        <v>26</v>
      </c>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row>
    <row r="144" spans="1:84" ht="15.75" x14ac:dyDescent="0.25">
      <c r="A144" s="451"/>
      <c r="B144" s="433"/>
      <c r="C144" s="433"/>
      <c r="D144" s="477"/>
      <c r="E144" s="451"/>
      <c r="F144" s="434"/>
      <c r="G144" s="343"/>
      <c r="H144" s="433"/>
      <c r="I144" s="433"/>
      <c r="J144" s="478"/>
      <c r="K144" s="142"/>
      <c r="L144" s="142"/>
      <c r="M144" s="142"/>
      <c r="N144" s="142"/>
      <c r="O144" s="142"/>
      <c r="Q144" s="281">
        <f t="shared" ref="Q144:Q162" si="43">C144*D144*H144*0.001</f>
        <v>0</v>
      </c>
      <c r="R144" s="306">
        <f t="shared" ref="R144:R162" si="44">C144*D144*I144*0.000001</f>
        <v>0</v>
      </c>
      <c r="S144" s="270">
        <f t="shared" ref="S144:S162" si="45">C144*D144*J144*0.000001</f>
        <v>0</v>
      </c>
      <c r="U144" s="281">
        <f>Q144*1</f>
        <v>0</v>
      </c>
      <c r="V144" s="121">
        <f>R144*28</f>
        <v>0</v>
      </c>
      <c r="W144" s="270">
        <f>S144*265</f>
        <v>0</v>
      </c>
      <c r="X144" s="287">
        <f>SUM(U144:W144)</f>
        <v>0</v>
      </c>
    </row>
    <row r="145" spans="1:24" ht="15.75" x14ac:dyDescent="0.25">
      <c r="A145" s="453"/>
      <c r="B145" s="433"/>
      <c r="C145" s="433"/>
      <c r="D145" s="477"/>
      <c r="E145" s="453"/>
      <c r="F145" s="438"/>
      <c r="G145" s="83"/>
      <c r="H145" s="433"/>
      <c r="I145" s="433"/>
      <c r="J145" s="478"/>
      <c r="K145" s="142"/>
      <c r="L145" s="142"/>
      <c r="M145" s="142"/>
      <c r="N145" s="142"/>
      <c r="O145" s="142"/>
      <c r="Q145" s="281">
        <f t="shared" si="43"/>
        <v>0</v>
      </c>
      <c r="R145" s="306">
        <f t="shared" si="44"/>
        <v>0</v>
      </c>
      <c r="S145" s="270">
        <f t="shared" si="45"/>
        <v>0</v>
      </c>
      <c r="U145" s="281">
        <f t="shared" ref="U145:U150" si="46">Q145*1</f>
        <v>0</v>
      </c>
      <c r="V145" s="121">
        <f t="shared" ref="V145:V162" si="47">R145*28</f>
        <v>0</v>
      </c>
      <c r="W145" s="270">
        <f t="shared" ref="W145:W162" si="48">S145*265</f>
        <v>0</v>
      </c>
      <c r="X145" s="287">
        <f t="shared" ref="X145:X152" si="49">SUM(U145:W145)</f>
        <v>0</v>
      </c>
    </row>
    <row r="146" spans="1:24" ht="15.75" x14ac:dyDescent="0.25">
      <c r="A146" s="453"/>
      <c r="B146" s="433"/>
      <c r="C146" s="433"/>
      <c r="D146" s="477"/>
      <c r="E146" s="453"/>
      <c r="F146" s="438"/>
      <c r="G146" s="83"/>
      <c r="H146" s="433"/>
      <c r="I146" s="433"/>
      <c r="J146" s="478"/>
      <c r="K146" s="142"/>
      <c r="L146" s="142"/>
      <c r="M146" s="142"/>
      <c r="N146" s="142"/>
      <c r="O146" s="142"/>
      <c r="Q146" s="281">
        <f t="shared" si="43"/>
        <v>0</v>
      </c>
      <c r="R146" s="306">
        <f t="shared" si="44"/>
        <v>0</v>
      </c>
      <c r="S146" s="270">
        <f t="shared" si="45"/>
        <v>0</v>
      </c>
      <c r="U146" s="281">
        <f t="shared" si="46"/>
        <v>0</v>
      </c>
      <c r="V146" s="121">
        <f t="shared" si="47"/>
        <v>0</v>
      </c>
      <c r="W146" s="270">
        <f t="shared" si="48"/>
        <v>0</v>
      </c>
      <c r="X146" s="287">
        <f t="shared" si="49"/>
        <v>0</v>
      </c>
    </row>
    <row r="147" spans="1:24" ht="15.75" x14ac:dyDescent="0.25">
      <c r="A147" s="453"/>
      <c r="B147" s="433"/>
      <c r="C147" s="433"/>
      <c r="D147" s="477"/>
      <c r="E147" s="453"/>
      <c r="F147" s="438"/>
      <c r="G147" s="83"/>
      <c r="H147" s="433"/>
      <c r="I147" s="433"/>
      <c r="J147" s="478"/>
      <c r="K147" s="142"/>
      <c r="L147" s="142"/>
      <c r="M147" s="142"/>
      <c r="N147" s="142"/>
      <c r="O147" s="142"/>
      <c r="Q147" s="281">
        <f t="shared" si="43"/>
        <v>0</v>
      </c>
      <c r="R147" s="306">
        <f t="shared" si="44"/>
        <v>0</v>
      </c>
      <c r="S147" s="270">
        <f t="shared" si="45"/>
        <v>0</v>
      </c>
      <c r="U147" s="281">
        <f t="shared" si="46"/>
        <v>0</v>
      </c>
      <c r="V147" s="121">
        <f t="shared" si="47"/>
        <v>0</v>
      </c>
      <c r="W147" s="270">
        <f t="shared" si="48"/>
        <v>0</v>
      </c>
      <c r="X147" s="287">
        <f t="shared" si="49"/>
        <v>0</v>
      </c>
    </row>
    <row r="148" spans="1:24" ht="15.75" x14ac:dyDescent="0.25">
      <c r="A148" s="453"/>
      <c r="B148" s="433"/>
      <c r="C148" s="433"/>
      <c r="D148" s="477"/>
      <c r="E148" s="453"/>
      <c r="F148" s="438"/>
      <c r="G148" s="83"/>
      <c r="H148" s="433"/>
      <c r="I148" s="433"/>
      <c r="J148" s="478"/>
      <c r="K148" s="142"/>
      <c r="L148" s="142"/>
      <c r="M148" s="142"/>
      <c r="N148" s="142"/>
      <c r="O148" s="142"/>
      <c r="Q148" s="281">
        <f t="shared" si="43"/>
        <v>0</v>
      </c>
      <c r="R148" s="306">
        <f t="shared" si="44"/>
        <v>0</v>
      </c>
      <c r="S148" s="270">
        <f t="shared" si="45"/>
        <v>0</v>
      </c>
      <c r="U148" s="281">
        <f t="shared" si="46"/>
        <v>0</v>
      </c>
      <c r="V148" s="121">
        <f t="shared" si="47"/>
        <v>0</v>
      </c>
      <c r="W148" s="270">
        <f t="shared" si="48"/>
        <v>0</v>
      </c>
      <c r="X148" s="287">
        <f t="shared" si="49"/>
        <v>0</v>
      </c>
    </row>
    <row r="149" spans="1:24" ht="15.75" x14ac:dyDescent="0.25">
      <c r="A149" s="453"/>
      <c r="B149" s="433"/>
      <c r="C149" s="433"/>
      <c r="D149" s="477"/>
      <c r="E149" s="453"/>
      <c r="F149" s="438"/>
      <c r="G149" s="83"/>
      <c r="H149" s="433"/>
      <c r="I149" s="433"/>
      <c r="J149" s="478"/>
      <c r="K149" s="142"/>
      <c r="L149" s="142"/>
      <c r="M149" s="142"/>
      <c r="N149" s="142"/>
      <c r="O149" s="142"/>
      <c r="Q149" s="281">
        <f t="shared" si="43"/>
        <v>0</v>
      </c>
      <c r="R149" s="306">
        <f t="shared" si="44"/>
        <v>0</v>
      </c>
      <c r="S149" s="270">
        <f t="shared" si="45"/>
        <v>0</v>
      </c>
      <c r="U149" s="281">
        <f t="shared" si="46"/>
        <v>0</v>
      </c>
      <c r="V149" s="121">
        <f t="shared" si="47"/>
        <v>0</v>
      </c>
      <c r="W149" s="270">
        <f t="shared" si="48"/>
        <v>0</v>
      </c>
      <c r="X149" s="287">
        <f t="shared" si="49"/>
        <v>0</v>
      </c>
    </row>
    <row r="150" spans="1:24" ht="15.75" x14ac:dyDescent="0.25">
      <c r="A150" s="453"/>
      <c r="B150" s="433"/>
      <c r="C150" s="433"/>
      <c r="D150" s="477"/>
      <c r="E150" s="453"/>
      <c r="F150" s="438"/>
      <c r="G150" s="83"/>
      <c r="H150" s="433"/>
      <c r="I150" s="433"/>
      <c r="J150" s="478"/>
      <c r="K150" s="142"/>
      <c r="L150" s="142"/>
      <c r="M150" s="142"/>
      <c r="N150" s="142"/>
      <c r="O150" s="142"/>
      <c r="Q150" s="281">
        <f t="shared" si="43"/>
        <v>0</v>
      </c>
      <c r="R150" s="306">
        <f t="shared" si="44"/>
        <v>0</v>
      </c>
      <c r="S150" s="270">
        <f t="shared" si="45"/>
        <v>0</v>
      </c>
      <c r="U150" s="281">
        <f t="shared" si="46"/>
        <v>0</v>
      </c>
      <c r="V150" s="121">
        <f t="shared" si="47"/>
        <v>0</v>
      </c>
      <c r="W150" s="270">
        <f t="shared" si="48"/>
        <v>0</v>
      </c>
      <c r="X150" s="287">
        <f t="shared" si="49"/>
        <v>0</v>
      </c>
    </row>
    <row r="151" spans="1:24" ht="15.75" x14ac:dyDescent="0.25">
      <c r="A151" s="453"/>
      <c r="B151" s="433"/>
      <c r="C151" s="433"/>
      <c r="D151" s="477"/>
      <c r="E151" s="453"/>
      <c r="F151" s="438"/>
      <c r="G151" s="83"/>
      <c r="H151" s="433"/>
      <c r="I151" s="433"/>
      <c r="J151" s="478"/>
      <c r="K151" s="142"/>
      <c r="L151" s="142"/>
      <c r="M151" s="142"/>
      <c r="N151" s="142"/>
      <c r="O151" s="142"/>
      <c r="Q151" s="281">
        <f t="shared" si="43"/>
        <v>0</v>
      </c>
      <c r="R151" s="306">
        <f t="shared" si="44"/>
        <v>0</v>
      </c>
      <c r="S151" s="270">
        <f t="shared" si="45"/>
        <v>0</v>
      </c>
      <c r="U151" s="281">
        <f t="shared" ref="U151:U159" si="50">Q151*1</f>
        <v>0</v>
      </c>
      <c r="V151" s="121">
        <f t="shared" si="47"/>
        <v>0</v>
      </c>
      <c r="W151" s="270">
        <f t="shared" si="48"/>
        <v>0</v>
      </c>
      <c r="X151" s="287">
        <f t="shared" si="49"/>
        <v>0</v>
      </c>
    </row>
    <row r="152" spans="1:24" ht="15.75" x14ac:dyDescent="0.25">
      <c r="A152" s="453"/>
      <c r="B152" s="433"/>
      <c r="C152" s="433"/>
      <c r="D152" s="477"/>
      <c r="E152" s="453"/>
      <c r="F152" s="438"/>
      <c r="G152" s="83"/>
      <c r="H152" s="433"/>
      <c r="I152" s="433"/>
      <c r="J152" s="478"/>
      <c r="K152" s="142"/>
      <c r="L152" s="142"/>
      <c r="M152" s="142"/>
      <c r="N152" s="142"/>
      <c r="O152" s="142"/>
      <c r="Q152" s="281">
        <f t="shared" si="43"/>
        <v>0</v>
      </c>
      <c r="R152" s="306">
        <f t="shared" si="44"/>
        <v>0</v>
      </c>
      <c r="S152" s="270">
        <f t="shared" si="45"/>
        <v>0</v>
      </c>
      <c r="U152" s="281">
        <f t="shared" si="50"/>
        <v>0</v>
      </c>
      <c r="V152" s="121">
        <f t="shared" si="47"/>
        <v>0</v>
      </c>
      <c r="W152" s="270">
        <f t="shared" si="48"/>
        <v>0</v>
      </c>
      <c r="X152" s="287">
        <f t="shared" si="49"/>
        <v>0</v>
      </c>
    </row>
    <row r="153" spans="1:24" ht="15.75" x14ac:dyDescent="0.25">
      <c r="A153" s="453"/>
      <c r="B153" s="433"/>
      <c r="C153" s="433"/>
      <c r="D153" s="477"/>
      <c r="E153" s="453"/>
      <c r="F153" s="438"/>
      <c r="G153" s="83"/>
      <c r="H153" s="433"/>
      <c r="I153" s="433"/>
      <c r="J153" s="478"/>
      <c r="K153" s="142"/>
      <c r="L153" s="142"/>
      <c r="M153" s="142"/>
      <c r="N153" s="142"/>
      <c r="O153" s="142"/>
      <c r="Q153" s="281">
        <f t="shared" si="43"/>
        <v>0</v>
      </c>
      <c r="R153" s="306">
        <f t="shared" si="44"/>
        <v>0</v>
      </c>
      <c r="S153" s="270">
        <f t="shared" si="45"/>
        <v>0</v>
      </c>
      <c r="U153" s="281">
        <f t="shared" si="50"/>
        <v>0</v>
      </c>
      <c r="V153" s="121">
        <f t="shared" si="47"/>
        <v>0</v>
      </c>
      <c r="W153" s="270">
        <f t="shared" si="48"/>
        <v>0</v>
      </c>
      <c r="X153" s="287">
        <f t="shared" ref="X153:X159" si="51">SUM(U153:W153)</f>
        <v>0</v>
      </c>
    </row>
    <row r="154" spans="1:24" ht="15.75" x14ac:dyDescent="0.25">
      <c r="A154" s="453"/>
      <c r="B154" s="433"/>
      <c r="C154" s="433"/>
      <c r="D154" s="477"/>
      <c r="E154" s="453"/>
      <c r="F154" s="438"/>
      <c r="G154" s="83"/>
      <c r="H154" s="433"/>
      <c r="I154" s="433"/>
      <c r="J154" s="478"/>
      <c r="K154" s="142"/>
      <c r="L154" s="142"/>
      <c r="M154" s="142"/>
      <c r="N154" s="142"/>
      <c r="O154" s="142"/>
      <c r="Q154" s="281">
        <f t="shared" si="43"/>
        <v>0</v>
      </c>
      <c r="R154" s="306">
        <f t="shared" si="44"/>
        <v>0</v>
      </c>
      <c r="S154" s="270">
        <f t="shared" si="45"/>
        <v>0</v>
      </c>
      <c r="U154" s="281">
        <f t="shared" si="50"/>
        <v>0</v>
      </c>
      <c r="V154" s="121">
        <f t="shared" si="47"/>
        <v>0</v>
      </c>
      <c r="W154" s="270">
        <f t="shared" si="48"/>
        <v>0</v>
      </c>
      <c r="X154" s="287">
        <f t="shared" si="51"/>
        <v>0</v>
      </c>
    </row>
    <row r="155" spans="1:24" ht="15.75" x14ac:dyDescent="0.25">
      <c r="A155" s="453"/>
      <c r="B155" s="433"/>
      <c r="C155" s="433"/>
      <c r="D155" s="477"/>
      <c r="E155" s="453"/>
      <c r="F155" s="438"/>
      <c r="G155" s="83"/>
      <c r="H155" s="433"/>
      <c r="I155" s="433"/>
      <c r="J155" s="478"/>
      <c r="K155" s="142"/>
      <c r="L155" s="142"/>
      <c r="M155" s="142"/>
      <c r="N155" s="142"/>
      <c r="O155" s="142"/>
      <c r="Q155" s="281">
        <f t="shared" si="43"/>
        <v>0</v>
      </c>
      <c r="R155" s="306">
        <f t="shared" si="44"/>
        <v>0</v>
      </c>
      <c r="S155" s="270">
        <f t="shared" si="45"/>
        <v>0</v>
      </c>
      <c r="U155" s="281">
        <f t="shared" si="50"/>
        <v>0</v>
      </c>
      <c r="V155" s="121">
        <f t="shared" si="47"/>
        <v>0</v>
      </c>
      <c r="W155" s="270">
        <f t="shared" si="48"/>
        <v>0</v>
      </c>
      <c r="X155" s="287">
        <f t="shared" si="51"/>
        <v>0</v>
      </c>
    </row>
    <row r="156" spans="1:24" ht="15.75" x14ac:dyDescent="0.25">
      <c r="A156" s="453"/>
      <c r="B156" s="433"/>
      <c r="C156" s="433"/>
      <c r="D156" s="477"/>
      <c r="E156" s="453"/>
      <c r="F156" s="438"/>
      <c r="G156" s="83"/>
      <c r="H156" s="433"/>
      <c r="I156" s="433"/>
      <c r="J156" s="478"/>
      <c r="K156" s="142"/>
      <c r="L156" s="142"/>
      <c r="M156" s="142"/>
      <c r="N156" s="142"/>
      <c r="O156" s="142"/>
      <c r="Q156" s="281">
        <f t="shared" si="43"/>
        <v>0</v>
      </c>
      <c r="R156" s="306">
        <f t="shared" si="44"/>
        <v>0</v>
      </c>
      <c r="S156" s="270">
        <f t="shared" si="45"/>
        <v>0</v>
      </c>
      <c r="U156" s="281">
        <f>Q156*1</f>
        <v>0</v>
      </c>
      <c r="V156" s="121">
        <f t="shared" si="47"/>
        <v>0</v>
      </c>
      <c r="W156" s="270">
        <f t="shared" si="48"/>
        <v>0</v>
      </c>
      <c r="X156" s="287">
        <f>SUM(U156:W156)</f>
        <v>0</v>
      </c>
    </row>
    <row r="157" spans="1:24" ht="15.75" x14ac:dyDescent="0.25">
      <c r="A157" s="453"/>
      <c r="B157" s="433"/>
      <c r="C157" s="433"/>
      <c r="D157" s="477"/>
      <c r="E157" s="453"/>
      <c r="F157" s="438"/>
      <c r="G157" s="83"/>
      <c r="H157" s="433"/>
      <c r="I157" s="433"/>
      <c r="J157" s="478"/>
      <c r="K157" s="142"/>
      <c r="L157" s="142"/>
      <c r="M157" s="142"/>
      <c r="N157" s="142"/>
      <c r="O157" s="142"/>
      <c r="Q157" s="281">
        <f t="shared" si="43"/>
        <v>0</v>
      </c>
      <c r="R157" s="306">
        <f t="shared" si="44"/>
        <v>0</v>
      </c>
      <c r="S157" s="270">
        <f t="shared" si="45"/>
        <v>0</v>
      </c>
      <c r="U157" s="281">
        <f>Q157*1</f>
        <v>0</v>
      </c>
      <c r="V157" s="121">
        <f t="shared" si="47"/>
        <v>0</v>
      </c>
      <c r="W157" s="270">
        <f t="shared" si="48"/>
        <v>0</v>
      </c>
      <c r="X157" s="287">
        <f>SUM(U157:W157)</f>
        <v>0</v>
      </c>
    </row>
    <row r="158" spans="1:24" ht="15.75" x14ac:dyDescent="0.25">
      <c r="A158" s="453"/>
      <c r="B158" s="433"/>
      <c r="C158" s="433"/>
      <c r="D158" s="477"/>
      <c r="E158" s="453"/>
      <c r="F158" s="438"/>
      <c r="G158" s="83"/>
      <c r="H158" s="433"/>
      <c r="I158" s="433"/>
      <c r="J158" s="478"/>
      <c r="K158" s="142"/>
      <c r="L158" s="142"/>
      <c r="M158" s="142"/>
      <c r="N158" s="142"/>
      <c r="O158" s="142"/>
      <c r="Q158" s="281">
        <f t="shared" si="43"/>
        <v>0</v>
      </c>
      <c r="R158" s="306">
        <f t="shared" si="44"/>
        <v>0</v>
      </c>
      <c r="S158" s="270">
        <f t="shared" si="45"/>
        <v>0</v>
      </c>
      <c r="U158" s="281">
        <f>Q158*1</f>
        <v>0</v>
      </c>
      <c r="V158" s="121">
        <f t="shared" si="47"/>
        <v>0</v>
      </c>
      <c r="W158" s="270">
        <f t="shared" si="48"/>
        <v>0</v>
      </c>
      <c r="X158" s="287">
        <f>SUM(U158:W158)</f>
        <v>0</v>
      </c>
    </row>
    <row r="159" spans="1:24" ht="15.75" x14ac:dyDescent="0.25">
      <c r="A159" s="453"/>
      <c r="B159" s="433"/>
      <c r="C159" s="433"/>
      <c r="D159" s="477"/>
      <c r="E159" s="453"/>
      <c r="F159" s="438"/>
      <c r="G159" s="83"/>
      <c r="H159" s="433"/>
      <c r="I159" s="433"/>
      <c r="J159" s="478"/>
      <c r="K159" s="142"/>
      <c r="L159" s="142"/>
      <c r="M159" s="142"/>
      <c r="N159" s="142"/>
      <c r="O159" s="142"/>
      <c r="Q159" s="281">
        <f t="shared" si="43"/>
        <v>0</v>
      </c>
      <c r="R159" s="306">
        <f t="shared" si="44"/>
        <v>0</v>
      </c>
      <c r="S159" s="270">
        <f t="shared" si="45"/>
        <v>0</v>
      </c>
      <c r="U159" s="281">
        <f t="shared" si="50"/>
        <v>0</v>
      </c>
      <c r="V159" s="121">
        <f t="shared" si="47"/>
        <v>0</v>
      </c>
      <c r="W159" s="270">
        <f t="shared" si="48"/>
        <v>0</v>
      </c>
      <c r="X159" s="287">
        <f t="shared" si="51"/>
        <v>0</v>
      </c>
    </row>
    <row r="160" spans="1:24" x14ac:dyDescent="0.2">
      <c r="A160" s="453"/>
      <c r="B160" s="116"/>
      <c r="C160" s="116"/>
      <c r="D160" s="479"/>
      <c r="E160" s="453"/>
      <c r="F160" s="438"/>
      <c r="G160" s="83"/>
      <c r="H160" s="116"/>
      <c r="I160" s="116"/>
      <c r="J160" s="480"/>
      <c r="K160" s="142"/>
      <c r="L160" s="142"/>
      <c r="M160" s="142"/>
      <c r="N160" s="142"/>
      <c r="O160" s="142"/>
      <c r="Q160" s="281">
        <f t="shared" si="43"/>
        <v>0</v>
      </c>
      <c r="R160" s="306">
        <f t="shared" si="44"/>
        <v>0</v>
      </c>
      <c r="S160" s="270">
        <f t="shared" si="45"/>
        <v>0</v>
      </c>
      <c r="U160" s="281">
        <f>Q160*1</f>
        <v>0</v>
      </c>
      <c r="V160" s="121">
        <f t="shared" si="47"/>
        <v>0</v>
      </c>
      <c r="W160" s="270">
        <f t="shared" si="48"/>
        <v>0</v>
      </c>
      <c r="X160" s="307">
        <f>SUM(U160:W160)</f>
        <v>0</v>
      </c>
    </row>
    <row r="161" spans="1:24" x14ac:dyDescent="0.2">
      <c r="A161" s="453"/>
      <c r="B161" s="441"/>
      <c r="C161" s="441"/>
      <c r="D161" s="481"/>
      <c r="E161" s="453"/>
      <c r="F161" s="438"/>
      <c r="G161" s="83"/>
      <c r="H161" s="441"/>
      <c r="I161" s="441"/>
      <c r="J161" s="482"/>
      <c r="K161" s="142"/>
      <c r="L161" s="142"/>
      <c r="M161" s="142"/>
      <c r="N161" s="142"/>
      <c r="O161" s="142"/>
      <c r="Q161" s="281">
        <f t="shared" si="43"/>
        <v>0</v>
      </c>
      <c r="R161" s="306">
        <f t="shared" si="44"/>
        <v>0</v>
      </c>
      <c r="S161" s="270">
        <f t="shared" si="45"/>
        <v>0</v>
      </c>
      <c r="U161" s="281">
        <f>Q161*1</f>
        <v>0</v>
      </c>
      <c r="V161" s="121">
        <f t="shared" si="47"/>
        <v>0</v>
      </c>
      <c r="W161" s="270">
        <f t="shared" si="48"/>
        <v>0</v>
      </c>
      <c r="X161" s="307">
        <f>SUM(U161:W161)</f>
        <v>0</v>
      </c>
    </row>
    <row r="162" spans="1:24" ht="15.75" thickBot="1" x14ac:dyDescent="0.25">
      <c r="A162" s="102"/>
      <c r="B162" s="483"/>
      <c r="C162" s="483"/>
      <c r="D162" s="484"/>
      <c r="E162" s="102"/>
      <c r="F162" s="85"/>
      <c r="G162" s="86"/>
      <c r="H162" s="483"/>
      <c r="I162" s="85"/>
      <c r="J162" s="86"/>
      <c r="K162" s="142"/>
      <c r="L162" s="142"/>
      <c r="M162" s="142"/>
      <c r="N162" s="142"/>
      <c r="O162" s="142"/>
      <c r="Q162" s="281">
        <f t="shared" si="43"/>
        <v>0</v>
      </c>
      <c r="R162" s="306">
        <f t="shared" si="44"/>
        <v>0</v>
      </c>
      <c r="S162" s="270">
        <f t="shared" si="45"/>
        <v>0</v>
      </c>
      <c r="U162" s="150">
        <f>Q162*1</f>
        <v>0</v>
      </c>
      <c r="V162" s="121">
        <f t="shared" si="47"/>
        <v>0</v>
      </c>
      <c r="W162" s="270">
        <f t="shared" si="48"/>
        <v>0</v>
      </c>
      <c r="X162" s="308">
        <f>SUM(U162:W162)</f>
        <v>0</v>
      </c>
    </row>
    <row r="163" spans="1:24" ht="18.75" thickBot="1" x14ac:dyDescent="0.3">
      <c r="Q163" s="63">
        <f>SUM(Q143:Q162)</f>
        <v>0</v>
      </c>
      <c r="R163" s="64">
        <f>SUM(R143:R162)</f>
        <v>0</v>
      </c>
      <c r="S163" s="65">
        <f>SUM(S143:S162)</f>
        <v>0</v>
      </c>
      <c r="U163" s="40">
        <f>SUM(U143:U162)</f>
        <v>0</v>
      </c>
      <c r="V163" s="41">
        <f>SUM(V143:V162)</f>
        <v>0</v>
      </c>
      <c r="W163" s="42">
        <f>SUM(W143:W162)</f>
        <v>0</v>
      </c>
      <c r="X163" s="70">
        <f>SUM(X143:X162)</f>
        <v>0</v>
      </c>
    </row>
    <row r="164" spans="1:24" x14ac:dyDescent="0.2">
      <c r="O164" s="25"/>
      <c r="P164" s="25"/>
      <c r="Q164" s="26"/>
      <c r="R164" s="26"/>
      <c r="S164" s="26"/>
      <c r="T164" s="25"/>
      <c r="U164" s="26"/>
      <c r="V164" s="26"/>
    </row>
  </sheetData>
  <sheetProtection formatCells="0" formatColumns="0" formatRows="0" insertRows="0"/>
  <mergeCells count="53">
    <mergeCell ref="C38:I38"/>
    <mergeCell ref="A4:D4"/>
    <mergeCell ref="F4:N4"/>
    <mergeCell ref="N112:O112"/>
    <mergeCell ref="A58:G58"/>
    <mergeCell ref="A112:F112"/>
    <mergeCell ref="A27:A28"/>
    <mergeCell ref="B27:B28"/>
    <mergeCell ref="A87:F87"/>
    <mergeCell ref="N39:Q39"/>
    <mergeCell ref="H58:J58"/>
    <mergeCell ref="J87:L87"/>
    <mergeCell ref="K58:L58"/>
    <mergeCell ref="B19:B20"/>
    <mergeCell ref="A16:B16"/>
    <mergeCell ref="A25:A26"/>
    <mergeCell ref="U51:V52"/>
    <mergeCell ref="E141:G141"/>
    <mergeCell ref="H141:J141"/>
    <mergeCell ref="A141:D141"/>
    <mergeCell ref="G112:L112"/>
    <mergeCell ref="G87:I87"/>
    <mergeCell ref="U141:X141"/>
    <mergeCell ref="Q58:T58"/>
    <mergeCell ref="U58:X58"/>
    <mergeCell ref="Q141:S141"/>
    <mergeCell ref="Q87:T87"/>
    <mergeCell ref="Q112:T112"/>
    <mergeCell ref="U112:X112"/>
    <mergeCell ref="U87:X87"/>
    <mergeCell ref="A57:L57"/>
    <mergeCell ref="A56:L56"/>
    <mergeCell ref="A21:A22"/>
    <mergeCell ref="B21:B22"/>
    <mergeCell ref="A23:A24"/>
    <mergeCell ref="B23:B24"/>
    <mergeCell ref="B29:B30"/>
    <mergeCell ref="A1:R1"/>
    <mergeCell ref="A86:L86"/>
    <mergeCell ref="A110:O110"/>
    <mergeCell ref="A111:O111"/>
    <mergeCell ref="A140:J140"/>
    <mergeCell ref="A55:H55"/>
    <mergeCell ref="B25:B26"/>
    <mergeCell ref="A17:P17"/>
    <mergeCell ref="A19:A20"/>
    <mergeCell ref="A39:A40"/>
    <mergeCell ref="B39:D39"/>
    <mergeCell ref="K39:M39"/>
    <mergeCell ref="A37:Q37"/>
    <mergeCell ref="H39:J39"/>
    <mergeCell ref="E39:G39"/>
    <mergeCell ref="A29:A30"/>
  </mergeCells>
  <dataValidations count="2">
    <dataValidation type="list" allowBlank="1" showInputMessage="1" showErrorMessage="1" sqref="B6:D6" xr:uid="{238628C2-DAA1-477B-A65D-819B1CF0C58A}">
      <formula1>"CO2, O2"</formula1>
    </dataValidation>
    <dataValidation type="list" allowBlank="1" showInputMessage="1" showErrorMessage="1" sqref="H135:J135 G84:I85" xr:uid="{00000000-0002-0000-0300-000000000000}">
      <formula1>$A$111:$A$139</formula1>
    </dataValidation>
  </dataValidations>
  <hyperlinks>
    <hyperlink ref="S2" location="'Table of contents'!A1" display="Back to Table of Contents" xr:uid="{81D9E603-038F-4586-B48A-3014CAF728CC}"/>
    <hyperlink ref="S1" location="'B - GHG Summary '!A1" display="Back to GHG Summary" xr:uid="{A31419A5-63CC-49CC-8C09-16ABC8F91F8F}"/>
  </hyperlinks>
  <pageMargins left="0.7" right="0.7" top="0.18729166666666666" bottom="0.75" header="0.3" footer="0.3"/>
  <pageSetup paperSize="9" scale="31"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1000000}">
          <x14:formula1>
            <xm:f>Reference!$A$23:$A$25</xm:f>
          </x14:formula1>
          <xm:sqref>B89:B108 B60:B83 B114:B134</xm:sqref>
        </x14:dataValidation>
        <x14:dataValidation type="list" allowBlank="1" showInputMessage="1" showErrorMessage="1" xr:uid="{00000000-0002-0000-0300-000002000000}">
          <x14:formula1>
            <xm:f>Reference!$A$65:$A$68</xm:f>
          </x14:formula1>
          <xm:sqref>C89:C108</xm:sqref>
        </x14:dataValidation>
        <x14:dataValidation type="list" allowBlank="1" showInputMessage="1" showErrorMessage="1" xr:uid="{00000000-0002-0000-0300-000003000000}">
          <x14:formula1>
            <xm:f>Reference!$A$65:$A$568</xm:f>
          </x14:formula1>
          <xm:sqref>C60:C83 C114:C134</xm:sqref>
        </x14:dataValidation>
        <x14:dataValidation type="list" allowBlank="1" showInputMessage="1" showErrorMessage="1" xr:uid="{00000000-0002-0000-0300-000004000000}">
          <x14:formula1>
            <xm:f>Reference!$A$28:$A$50</xm:f>
          </x14:formula1>
          <xm:sqref>M114:M134 E144:G162 G89:I108 H60:J83 H41:J52</xm:sqref>
        </x14:dataValidation>
        <x14:dataValidation type="list" allowBlank="1" showInputMessage="1" showErrorMessage="1" xr:uid="{00000000-0002-0000-0300-000005000000}">
          <x14:formula1>
            <xm:f>Reference!$A$57:$A$60</xm:f>
          </x14:formula1>
          <xm:sqref>B8:D8</xm:sqref>
        </x14:dataValidation>
        <x14:dataValidation type="list" allowBlank="1" showInputMessage="1" showErrorMessage="1" xr:uid="{72360909-6831-4563-B4ED-779DD6911E92}">
          <x14:formula1>
            <xm:f>Reference!$N$1:$N$3</xm:f>
          </x14:formula1>
          <xm:sqref>T18</xm:sqref>
        </x14:dataValidation>
        <x14:dataValidation type="list" allowBlank="1" showInputMessage="1" showErrorMessage="1" xr:uid="{C9B1E0E2-32A5-4A5E-A644-E318BA354A58}">
          <x14:formula1>
            <xm:f>Reference!$I$2:$I$8</xm:f>
          </x14:formula1>
          <xm:sqref>A61:A83</xm:sqref>
        </x14:dataValidation>
        <x14:dataValidation type="list" allowBlank="1" showInputMessage="1" showErrorMessage="1" xr:uid="{519005AF-0BF7-4F11-8B90-5E763D6F4C0E}">
          <x14:formula1>
            <xm:f>Reference!$J$1:$J$63</xm:f>
          </x14:formula1>
          <xm:sqref>A114:A134</xm:sqref>
        </x14:dataValidation>
        <x14:dataValidation type="list" allowBlank="1" showInputMessage="1" showErrorMessage="1" xr:uid="{BC152D08-FF4D-4ED2-A3E0-82EC7A32E991}">
          <x14:formula1>
            <xm:f>Reference!$I$1:$I$8</xm:f>
          </x14:formula1>
          <xm:sqref>A60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FC62-805D-4123-9917-638D3FCC1716}">
  <sheetPr>
    <tabColor rgb="FFFFCDCD"/>
    <pageSetUpPr fitToPage="1"/>
  </sheetPr>
  <dimension ref="A1:CF164"/>
  <sheetViews>
    <sheetView showGridLines="0" zoomScale="85" zoomScaleNormal="85" workbookViewId="0">
      <selection activeCell="S2" sqref="S2"/>
    </sheetView>
  </sheetViews>
  <sheetFormatPr defaultColWidth="9.140625" defaultRowHeight="15" x14ac:dyDescent="0.2"/>
  <cols>
    <col min="1" max="1" width="30.7109375" style="13" customWidth="1"/>
    <col min="2" max="3" width="15.7109375" style="13" customWidth="1"/>
    <col min="4" max="4" width="13.42578125" style="13" customWidth="1"/>
    <col min="5" max="6" width="10.7109375" style="13" customWidth="1"/>
    <col min="7" max="7" width="12.5703125" style="13" customWidth="1"/>
    <col min="8" max="16" width="10.7109375" style="13" customWidth="1"/>
    <col min="17" max="17" width="15.42578125" style="13" customWidth="1"/>
    <col min="18" max="18" width="10.140625" style="13" customWidth="1"/>
    <col min="19" max="19" width="27.42578125" style="13" bestFit="1" customWidth="1"/>
    <col min="20" max="20" width="17.140625" style="13" customWidth="1"/>
    <col min="21" max="21" width="25.7109375" style="13" customWidth="1"/>
    <col min="22" max="22" width="17.7109375" style="13" customWidth="1"/>
    <col min="23" max="23" width="24.85546875" style="13" customWidth="1"/>
    <col min="24" max="24" width="16.7109375" style="13" customWidth="1"/>
    <col min="25" max="16384" width="9.140625" style="13"/>
  </cols>
  <sheetData>
    <row r="1" spans="1:21" ht="21" thickBot="1" x14ac:dyDescent="0.35">
      <c r="A1" s="632" t="s">
        <v>459</v>
      </c>
      <c r="B1" s="633"/>
      <c r="C1" s="633"/>
      <c r="D1" s="633"/>
      <c r="E1" s="633"/>
      <c r="F1" s="633"/>
      <c r="G1" s="633"/>
      <c r="H1" s="633"/>
      <c r="I1" s="633"/>
      <c r="J1" s="633"/>
      <c r="K1" s="633"/>
      <c r="L1" s="633"/>
      <c r="M1" s="633"/>
      <c r="N1" s="633"/>
      <c r="O1" s="633"/>
      <c r="P1" s="633"/>
      <c r="Q1" s="633"/>
      <c r="R1" s="634"/>
      <c r="S1" s="362" t="s">
        <v>320</v>
      </c>
    </row>
    <row r="2" spans="1:21" ht="15.75" x14ac:dyDescent="0.25">
      <c r="A2" s="511"/>
      <c r="S2" s="362" t="s">
        <v>378</v>
      </c>
    </row>
    <row r="3" spans="1:21" ht="16.5" thickBot="1" x14ac:dyDescent="0.3">
      <c r="A3" s="511"/>
    </row>
    <row r="4" spans="1:21" ht="20.100000000000001" customHeight="1" thickBot="1" x14ac:dyDescent="0.35">
      <c r="A4" s="683" t="s">
        <v>469</v>
      </c>
      <c r="B4" s="684"/>
      <c r="C4" s="684"/>
      <c r="D4" s="685"/>
      <c r="F4" s="686" t="s">
        <v>102</v>
      </c>
      <c r="G4" s="687"/>
      <c r="H4" s="687"/>
      <c r="I4" s="687"/>
      <c r="J4" s="687"/>
      <c r="K4" s="687"/>
      <c r="L4" s="687"/>
      <c r="M4" s="687"/>
      <c r="N4" s="688"/>
    </row>
    <row r="5" spans="1:21" ht="30.75" x14ac:dyDescent="0.25">
      <c r="A5" s="173" t="s">
        <v>142</v>
      </c>
      <c r="B5" s="174"/>
      <c r="C5" s="175"/>
      <c r="D5" s="176"/>
      <c r="F5" s="177" t="s">
        <v>259</v>
      </c>
      <c r="G5" s="178"/>
      <c r="H5" s="178"/>
      <c r="I5" s="178"/>
      <c r="J5" s="178"/>
      <c r="K5" s="179"/>
      <c r="L5" s="179"/>
      <c r="M5" s="180"/>
      <c r="N5" s="412"/>
    </row>
    <row r="6" spans="1:21" ht="30.75" x14ac:dyDescent="0.25">
      <c r="A6" s="181" t="s">
        <v>131</v>
      </c>
      <c r="B6" s="91"/>
      <c r="C6" s="89"/>
      <c r="D6" s="92"/>
      <c r="E6" s="88" t="s">
        <v>1</v>
      </c>
      <c r="F6" s="182" t="s">
        <v>446</v>
      </c>
      <c r="G6" s="183"/>
      <c r="H6" s="183"/>
      <c r="I6" s="183"/>
      <c r="J6" s="183"/>
      <c r="K6" s="184"/>
      <c r="L6" s="184"/>
      <c r="M6" s="185"/>
      <c r="N6" s="413"/>
    </row>
    <row r="7" spans="1:21" ht="30" x14ac:dyDescent="0.2">
      <c r="A7" s="181" t="s">
        <v>262</v>
      </c>
      <c r="B7" s="91"/>
      <c r="C7" s="89"/>
      <c r="D7" s="92"/>
      <c r="F7" s="186" t="s">
        <v>260</v>
      </c>
      <c r="G7" s="187"/>
      <c r="H7" s="187"/>
      <c r="I7" s="187"/>
      <c r="J7" s="187"/>
      <c r="K7" s="184"/>
      <c r="L7" s="184"/>
      <c r="M7" s="185"/>
      <c r="N7" s="413"/>
    </row>
    <row r="8" spans="1:21" ht="30.75" thickBot="1" x14ac:dyDescent="0.25">
      <c r="A8" s="181" t="s">
        <v>263</v>
      </c>
      <c r="B8" s="91"/>
      <c r="C8" s="89"/>
      <c r="D8" s="92"/>
      <c r="F8" s="188" t="s">
        <v>261</v>
      </c>
      <c r="G8" s="189"/>
      <c r="H8" s="189"/>
      <c r="I8" s="189"/>
      <c r="J8" s="189"/>
      <c r="K8" s="190"/>
      <c r="L8" s="190"/>
      <c r="M8" s="191"/>
      <c r="N8" s="414"/>
      <c r="O8" s="13" t="s">
        <v>299</v>
      </c>
    </row>
    <row r="9" spans="1:21" ht="35.25" x14ac:dyDescent="0.25">
      <c r="A9" s="181" t="s">
        <v>382</v>
      </c>
      <c r="B9" s="406"/>
      <c r="C9" s="407"/>
      <c r="D9" s="408"/>
      <c r="E9" s="136"/>
      <c r="F9" s="120"/>
    </row>
    <row r="10" spans="1:21" ht="35.25" thickBot="1" x14ac:dyDescent="0.25">
      <c r="A10" s="193" t="s">
        <v>383</v>
      </c>
      <c r="B10" s="409"/>
      <c r="C10" s="410"/>
      <c r="D10" s="411"/>
    </row>
    <row r="11" spans="1:21" ht="34.5" x14ac:dyDescent="0.2">
      <c r="A11" s="194" t="s">
        <v>413</v>
      </c>
      <c r="B11" s="28">
        <f>SUM(B9:D9)</f>
        <v>0</v>
      </c>
      <c r="C11" s="195"/>
      <c r="D11" s="196"/>
      <c r="O11" s="81"/>
    </row>
    <row r="12" spans="1:21" ht="34.5" x14ac:dyDescent="0.2">
      <c r="A12" s="197" t="s">
        <v>384</v>
      </c>
      <c r="B12" s="29">
        <f>SUM(B10:D10)</f>
        <v>0</v>
      </c>
      <c r="C12" s="195"/>
      <c r="D12" s="196"/>
      <c r="O12" s="81"/>
    </row>
    <row r="13" spans="1:21" ht="34.5" x14ac:dyDescent="0.2">
      <c r="A13" s="198" t="s">
        <v>385</v>
      </c>
      <c r="B13" s="27"/>
      <c r="C13" s="195"/>
      <c r="D13" s="199"/>
      <c r="O13" s="81"/>
    </row>
    <row r="14" spans="1:21" ht="30.75" thickBot="1" x14ac:dyDescent="0.25">
      <c r="A14" s="200" t="s">
        <v>264</v>
      </c>
      <c r="B14" s="30">
        <f>B12-B13</f>
        <v>0</v>
      </c>
      <c r="C14" s="201"/>
      <c r="D14" s="202"/>
      <c r="O14" s="81"/>
    </row>
    <row r="15" spans="1:21" x14ac:dyDescent="0.2">
      <c r="A15" s="203"/>
      <c r="O15" s="81"/>
    </row>
    <row r="16" spans="1:21" ht="16.5" thickBot="1" x14ac:dyDescent="0.25">
      <c r="A16" s="689"/>
      <c r="B16" s="689"/>
      <c r="O16" s="81"/>
      <c r="U16" s="204"/>
    </row>
    <row r="17" spans="1:22" ht="18.75" thickBot="1" x14ac:dyDescent="0.25">
      <c r="A17" s="650" t="s">
        <v>468</v>
      </c>
      <c r="B17" s="651"/>
      <c r="C17" s="651"/>
      <c r="D17" s="651"/>
      <c r="E17" s="651"/>
      <c r="F17" s="651"/>
      <c r="G17" s="651"/>
      <c r="H17" s="651"/>
      <c r="I17" s="651"/>
      <c r="J17" s="651"/>
      <c r="K17" s="651"/>
      <c r="L17" s="651"/>
      <c r="M17" s="651"/>
      <c r="N17" s="651"/>
      <c r="O17" s="651"/>
      <c r="P17" s="652"/>
      <c r="T17" s="203"/>
      <c r="U17" s="205"/>
      <c r="V17" s="205"/>
    </row>
    <row r="18" spans="1:22" ht="90.75" thickBot="1" x14ac:dyDescent="0.25">
      <c r="A18" s="206" t="s">
        <v>265</v>
      </c>
      <c r="B18" s="207" t="s">
        <v>395</v>
      </c>
      <c r="C18" s="208" t="s">
        <v>266</v>
      </c>
      <c r="D18" s="209" t="s">
        <v>112</v>
      </c>
      <c r="E18" s="210" t="s">
        <v>113</v>
      </c>
      <c r="F18" s="210" t="s">
        <v>114</v>
      </c>
      <c r="G18" s="210" t="s">
        <v>115</v>
      </c>
      <c r="H18" s="210" t="s">
        <v>7</v>
      </c>
      <c r="I18" s="210" t="s">
        <v>8</v>
      </c>
      <c r="J18" s="210" t="s">
        <v>9</v>
      </c>
      <c r="K18" s="210" t="s">
        <v>116</v>
      </c>
      <c r="L18" s="210" t="s">
        <v>10</v>
      </c>
      <c r="M18" s="210" t="s">
        <v>11</v>
      </c>
      <c r="N18" s="210" t="s">
        <v>12</v>
      </c>
      <c r="O18" s="211" t="s">
        <v>13</v>
      </c>
      <c r="P18" s="212" t="s">
        <v>208</v>
      </c>
      <c r="U18" s="213"/>
      <c r="V18" s="213"/>
    </row>
    <row r="19" spans="1:22" ht="98.25" x14ac:dyDescent="0.2">
      <c r="A19" s="653"/>
      <c r="B19" s="648"/>
      <c r="C19" s="214" t="s">
        <v>240</v>
      </c>
      <c r="D19" s="415"/>
      <c r="E19" s="109"/>
      <c r="F19" s="97"/>
      <c r="G19" s="97"/>
      <c r="H19" s="109"/>
      <c r="I19" s="109"/>
      <c r="J19" s="109"/>
      <c r="K19" s="109"/>
      <c r="L19" s="109"/>
      <c r="M19" s="109"/>
      <c r="N19" s="109"/>
      <c r="O19" s="416"/>
      <c r="P19" s="215">
        <f>SUM(D19:O19)</f>
        <v>0</v>
      </c>
      <c r="U19" s="213"/>
      <c r="V19" s="213"/>
    </row>
    <row r="20" spans="1:22" ht="58.5" thickBot="1" x14ac:dyDescent="0.25">
      <c r="A20" s="654"/>
      <c r="B20" s="649"/>
      <c r="C20" s="216" t="s">
        <v>241</v>
      </c>
      <c r="D20" s="417"/>
      <c r="E20" s="401"/>
      <c r="F20" s="410"/>
      <c r="G20" s="410"/>
      <c r="H20" s="401"/>
      <c r="I20" s="401"/>
      <c r="J20" s="401"/>
      <c r="K20" s="401"/>
      <c r="L20" s="401"/>
      <c r="M20" s="401"/>
      <c r="N20" s="401"/>
      <c r="O20" s="403"/>
      <c r="P20" s="217">
        <f t="shared" ref="P20:P30" si="0">SUM(D20:O20)</f>
        <v>0</v>
      </c>
      <c r="U20" s="213"/>
      <c r="V20" s="213"/>
    </row>
    <row r="21" spans="1:22" ht="75" x14ac:dyDescent="0.2">
      <c r="A21" s="653"/>
      <c r="B21" s="648"/>
      <c r="C21" s="214" t="s">
        <v>243</v>
      </c>
      <c r="D21" s="415"/>
      <c r="E21" s="109"/>
      <c r="F21" s="97"/>
      <c r="G21" s="97"/>
      <c r="H21" s="109"/>
      <c r="I21" s="109"/>
      <c r="J21" s="109"/>
      <c r="K21" s="109"/>
      <c r="L21" s="109"/>
      <c r="M21" s="109"/>
      <c r="N21" s="109"/>
      <c r="O21" s="416"/>
      <c r="P21" s="215">
        <f t="shared" si="0"/>
        <v>0</v>
      </c>
      <c r="U21" s="213"/>
      <c r="V21" s="213"/>
    </row>
    <row r="22" spans="1:22" ht="58.5" thickBot="1" x14ac:dyDescent="0.25">
      <c r="A22" s="654"/>
      <c r="B22" s="649"/>
      <c r="C22" s="216" t="s">
        <v>244</v>
      </c>
      <c r="D22" s="417"/>
      <c r="E22" s="401"/>
      <c r="F22" s="410"/>
      <c r="G22" s="410"/>
      <c r="H22" s="401"/>
      <c r="I22" s="401"/>
      <c r="J22" s="401"/>
      <c r="K22" s="401"/>
      <c r="L22" s="401"/>
      <c r="M22" s="401"/>
      <c r="N22" s="401"/>
      <c r="O22" s="403"/>
      <c r="P22" s="217">
        <f t="shared" si="0"/>
        <v>0</v>
      </c>
      <c r="U22" s="213"/>
      <c r="V22" s="213"/>
    </row>
    <row r="23" spans="1:22" ht="75" x14ac:dyDescent="0.2">
      <c r="A23" s="653"/>
      <c r="B23" s="648"/>
      <c r="C23" s="214" t="s">
        <v>243</v>
      </c>
      <c r="D23" s="415"/>
      <c r="E23" s="109"/>
      <c r="F23" s="97"/>
      <c r="G23" s="97"/>
      <c r="H23" s="109"/>
      <c r="I23" s="109"/>
      <c r="J23" s="109"/>
      <c r="K23" s="109"/>
      <c r="L23" s="109"/>
      <c r="M23" s="109"/>
      <c r="N23" s="109"/>
      <c r="O23" s="416"/>
      <c r="P23" s="215">
        <f t="shared" si="0"/>
        <v>0</v>
      </c>
      <c r="U23" s="213"/>
      <c r="V23" s="213"/>
    </row>
    <row r="24" spans="1:22" ht="58.5" thickBot="1" x14ac:dyDescent="0.25">
      <c r="A24" s="654"/>
      <c r="B24" s="649"/>
      <c r="C24" s="216" t="s">
        <v>244</v>
      </c>
      <c r="D24" s="417"/>
      <c r="E24" s="401"/>
      <c r="F24" s="410"/>
      <c r="G24" s="410"/>
      <c r="H24" s="401"/>
      <c r="I24" s="401"/>
      <c r="J24" s="401"/>
      <c r="K24" s="401"/>
      <c r="L24" s="401"/>
      <c r="M24" s="401"/>
      <c r="N24" s="401"/>
      <c r="O24" s="403"/>
      <c r="P24" s="217">
        <f t="shared" si="0"/>
        <v>0</v>
      </c>
      <c r="U24" s="213"/>
      <c r="V24" s="213"/>
    </row>
    <row r="25" spans="1:22" ht="75" x14ac:dyDescent="0.2">
      <c r="A25" s="653"/>
      <c r="B25" s="648"/>
      <c r="C25" s="214" t="s">
        <v>243</v>
      </c>
      <c r="D25" s="415"/>
      <c r="E25" s="109"/>
      <c r="F25" s="97"/>
      <c r="G25" s="97"/>
      <c r="H25" s="109"/>
      <c r="I25" s="109"/>
      <c r="J25" s="109"/>
      <c r="K25" s="109"/>
      <c r="L25" s="109"/>
      <c r="M25" s="109"/>
      <c r="N25" s="109"/>
      <c r="O25" s="416"/>
      <c r="P25" s="215">
        <f t="shared" si="0"/>
        <v>0</v>
      </c>
      <c r="U25" s="213"/>
      <c r="V25" s="213"/>
    </row>
    <row r="26" spans="1:22" ht="58.5" thickBot="1" x14ac:dyDescent="0.25">
      <c r="A26" s="654"/>
      <c r="B26" s="649"/>
      <c r="C26" s="216" t="s">
        <v>244</v>
      </c>
      <c r="D26" s="417"/>
      <c r="E26" s="401"/>
      <c r="F26" s="410"/>
      <c r="G26" s="410"/>
      <c r="H26" s="401"/>
      <c r="I26" s="401"/>
      <c r="J26" s="401"/>
      <c r="K26" s="401"/>
      <c r="L26" s="401"/>
      <c r="M26" s="401"/>
      <c r="N26" s="401"/>
      <c r="O26" s="403"/>
      <c r="P26" s="217">
        <f t="shared" si="0"/>
        <v>0</v>
      </c>
      <c r="U26" s="213"/>
      <c r="V26" s="213"/>
    </row>
    <row r="27" spans="1:22" ht="75" x14ac:dyDescent="0.2">
      <c r="A27" s="653"/>
      <c r="B27" s="648"/>
      <c r="C27" s="214" t="s">
        <v>243</v>
      </c>
      <c r="D27" s="415"/>
      <c r="E27" s="109"/>
      <c r="F27" s="97"/>
      <c r="G27" s="97"/>
      <c r="H27" s="109"/>
      <c r="I27" s="109"/>
      <c r="J27" s="109"/>
      <c r="K27" s="109"/>
      <c r="L27" s="109"/>
      <c r="M27" s="109"/>
      <c r="N27" s="109"/>
      <c r="O27" s="416"/>
      <c r="P27" s="215">
        <f t="shared" si="0"/>
        <v>0</v>
      </c>
      <c r="U27" s="213"/>
      <c r="V27" s="213"/>
    </row>
    <row r="28" spans="1:22" ht="58.5" thickBot="1" x14ac:dyDescent="0.25">
      <c r="A28" s="654"/>
      <c r="B28" s="649"/>
      <c r="C28" s="216" t="s">
        <v>244</v>
      </c>
      <c r="D28" s="417"/>
      <c r="E28" s="401"/>
      <c r="F28" s="410"/>
      <c r="G28" s="410"/>
      <c r="H28" s="401"/>
      <c r="I28" s="401"/>
      <c r="J28" s="401"/>
      <c r="K28" s="401"/>
      <c r="L28" s="401"/>
      <c r="M28" s="401"/>
      <c r="N28" s="401"/>
      <c r="O28" s="403"/>
      <c r="P28" s="217">
        <f t="shared" si="0"/>
        <v>0</v>
      </c>
      <c r="U28" s="213"/>
      <c r="V28" s="213"/>
    </row>
    <row r="29" spans="1:22" ht="75" x14ac:dyDescent="0.2">
      <c r="A29" s="653"/>
      <c r="B29" s="667"/>
      <c r="C29" s="214" t="s">
        <v>243</v>
      </c>
      <c r="D29" s="415"/>
      <c r="E29" s="109"/>
      <c r="F29" s="97"/>
      <c r="G29" s="97"/>
      <c r="H29" s="109"/>
      <c r="I29" s="109"/>
      <c r="J29" s="109"/>
      <c r="K29" s="109"/>
      <c r="L29" s="109"/>
      <c r="M29" s="109"/>
      <c r="N29" s="109"/>
      <c r="O29" s="416"/>
      <c r="P29" s="215">
        <f t="shared" si="0"/>
        <v>0</v>
      </c>
      <c r="U29" s="213"/>
      <c r="V29" s="213"/>
    </row>
    <row r="30" spans="1:22" ht="58.5" thickBot="1" x14ac:dyDescent="0.25">
      <c r="A30" s="666"/>
      <c r="B30" s="668"/>
      <c r="C30" s="216" t="s">
        <v>244</v>
      </c>
      <c r="D30" s="418"/>
      <c r="E30" s="419"/>
      <c r="F30" s="407"/>
      <c r="G30" s="407"/>
      <c r="H30" s="419"/>
      <c r="I30" s="419"/>
      <c r="J30" s="419"/>
      <c r="K30" s="419"/>
      <c r="L30" s="419"/>
      <c r="M30" s="419"/>
      <c r="N30" s="419"/>
      <c r="O30" s="402"/>
      <c r="P30" s="220">
        <f t="shared" si="0"/>
        <v>0</v>
      </c>
      <c r="U30" s="213"/>
      <c r="V30" s="213"/>
    </row>
    <row r="31" spans="1:22" ht="15.75" thickBot="1" x14ac:dyDescent="0.25">
      <c r="A31" s="221"/>
      <c r="B31" s="222"/>
      <c r="C31" s="223"/>
      <c r="D31" s="148"/>
      <c r="E31" s="148"/>
      <c r="F31" s="222"/>
      <c r="G31" s="222"/>
      <c r="H31" s="148"/>
      <c r="I31" s="148"/>
      <c r="J31" s="148"/>
      <c r="K31" s="148"/>
      <c r="L31" s="148"/>
      <c r="M31" s="148"/>
      <c r="N31" s="148"/>
      <c r="O31" s="148"/>
      <c r="P31" s="224"/>
      <c r="U31" s="213"/>
      <c r="V31" s="213"/>
    </row>
    <row r="32" spans="1:22" ht="98.25" thickBot="1" x14ac:dyDescent="0.25">
      <c r="A32" s="206" t="s">
        <v>267</v>
      </c>
      <c r="B32" s="207" t="s">
        <v>396</v>
      </c>
      <c r="C32" s="208" t="s">
        <v>266</v>
      </c>
      <c r="D32" s="225" t="s">
        <v>112</v>
      </c>
      <c r="E32" s="226" t="s">
        <v>113</v>
      </c>
      <c r="F32" s="226" t="s">
        <v>114</v>
      </c>
      <c r="G32" s="226" t="s">
        <v>115</v>
      </c>
      <c r="H32" s="226" t="s">
        <v>7</v>
      </c>
      <c r="I32" s="226" t="s">
        <v>8</v>
      </c>
      <c r="J32" s="226" t="s">
        <v>9</v>
      </c>
      <c r="K32" s="226" t="s">
        <v>116</v>
      </c>
      <c r="L32" s="226" t="s">
        <v>10</v>
      </c>
      <c r="M32" s="226" t="s">
        <v>11</v>
      </c>
      <c r="N32" s="226" t="s">
        <v>12</v>
      </c>
      <c r="O32" s="227" t="s">
        <v>13</v>
      </c>
      <c r="P32" s="57" t="s">
        <v>208</v>
      </c>
      <c r="U32" s="213"/>
      <c r="V32" s="213"/>
    </row>
    <row r="33" spans="1:22" ht="75" x14ac:dyDescent="0.2">
      <c r="A33" s="228"/>
      <c r="B33" s="218"/>
      <c r="C33" s="214" t="s">
        <v>242</v>
      </c>
      <c r="D33" s="420"/>
      <c r="E33" s="421"/>
      <c r="F33" s="97"/>
      <c r="G33" s="97"/>
      <c r="H33" s="421"/>
      <c r="I33" s="421"/>
      <c r="J33" s="421"/>
      <c r="K33" s="421"/>
      <c r="L33" s="421"/>
      <c r="M33" s="421"/>
      <c r="N33" s="421"/>
      <c r="O33" s="422"/>
      <c r="P33" s="229">
        <f t="shared" ref="P33:P35" si="1">SUM(D33:O33)</f>
        <v>0</v>
      </c>
      <c r="U33" s="213"/>
      <c r="V33" s="213"/>
    </row>
    <row r="34" spans="1:22" ht="75" x14ac:dyDescent="0.2">
      <c r="A34" s="230"/>
      <c r="B34" s="219"/>
      <c r="C34" s="231" t="s">
        <v>242</v>
      </c>
      <c r="D34" s="423"/>
      <c r="E34" s="172"/>
      <c r="F34" s="100"/>
      <c r="G34" s="100"/>
      <c r="H34" s="172"/>
      <c r="I34" s="172"/>
      <c r="J34" s="172"/>
      <c r="K34" s="172"/>
      <c r="L34" s="172"/>
      <c r="M34" s="172"/>
      <c r="N34" s="172"/>
      <c r="O34" s="424"/>
      <c r="P34" s="232">
        <f t="shared" si="1"/>
        <v>0</v>
      </c>
      <c r="U34" s="213"/>
      <c r="V34" s="213"/>
    </row>
    <row r="35" spans="1:22" ht="75.75" thickBot="1" x14ac:dyDescent="0.25">
      <c r="A35" s="233"/>
      <c r="B35" s="234"/>
      <c r="C35" s="235" t="s">
        <v>242</v>
      </c>
      <c r="D35" s="425"/>
      <c r="E35" s="426"/>
      <c r="F35" s="410"/>
      <c r="G35" s="410"/>
      <c r="H35" s="426"/>
      <c r="I35" s="426"/>
      <c r="J35" s="426"/>
      <c r="K35" s="426"/>
      <c r="L35" s="426"/>
      <c r="M35" s="426"/>
      <c r="N35" s="426"/>
      <c r="O35" s="427"/>
      <c r="P35" s="236">
        <f t="shared" si="1"/>
        <v>0</v>
      </c>
      <c r="U35" s="213"/>
      <c r="V35" s="213"/>
    </row>
    <row r="36" spans="1:22" ht="15.75" thickBot="1" x14ac:dyDescent="0.25">
      <c r="A36" s="25"/>
      <c r="B36" s="25"/>
      <c r="O36" s="81"/>
    </row>
    <row r="37" spans="1:22" ht="21" thickBot="1" x14ac:dyDescent="0.35">
      <c r="A37" s="660" t="s">
        <v>470</v>
      </c>
      <c r="B37" s="661"/>
      <c r="C37" s="661"/>
      <c r="D37" s="661"/>
      <c r="E37" s="661"/>
      <c r="F37" s="661"/>
      <c r="G37" s="661"/>
      <c r="H37" s="661"/>
      <c r="I37" s="661"/>
      <c r="J37" s="661"/>
      <c r="K37" s="661"/>
      <c r="L37" s="661"/>
      <c r="M37" s="661"/>
      <c r="N37" s="661"/>
      <c r="O37" s="661"/>
      <c r="P37" s="661"/>
      <c r="Q37" s="662"/>
    </row>
    <row r="38" spans="1:22" ht="16.5" customHeight="1" thickBot="1" x14ac:dyDescent="0.3">
      <c r="C38" s="682" t="s">
        <v>207</v>
      </c>
      <c r="D38" s="682"/>
      <c r="E38" s="682"/>
      <c r="F38" s="682"/>
      <c r="G38" s="682"/>
      <c r="H38" s="682"/>
      <c r="I38" s="682"/>
      <c r="O38" s="81"/>
    </row>
    <row r="39" spans="1:22" ht="36.75" customHeight="1" thickBot="1" x14ac:dyDescent="0.4">
      <c r="A39" s="655" t="s">
        <v>268</v>
      </c>
      <c r="B39" s="657" t="s">
        <v>271</v>
      </c>
      <c r="C39" s="658"/>
      <c r="D39" s="658"/>
      <c r="E39" s="663" t="s">
        <v>35</v>
      </c>
      <c r="F39" s="664"/>
      <c r="G39" s="665"/>
      <c r="H39" s="663" t="s">
        <v>329</v>
      </c>
      <c r="I39" s="664"/>
      <c r="J39" s="665"/>
      <c r="K39" s="657" t="s">
        <v>269</v>
      </c>
      <c r="L39" s="658"/>
      <c r="M39" s="659"/>
      <c r="N39" s="638" t="s">
        <v>391</v>
      </c>
      <c r="O39" s="639"/>
      <c r="P39" s="639"/>
      <c r="Q39" s="640"/>
      <c r="U39" s="81"/>
    </row>
    <row r="40" spans="1:22" ht="19.5" thickBot="1" x14ac:dyDescent="0.25">
      <c r="A40" s="656"/>
      <c r="B40" s="37" t="s">
        <v>386</v>
      </c>
      <c r="C40" s="38" t="s">
        <v>387</v>
      </c>
      <c r="D40" s="39" t="s">
        <v>388</v>
      </c>
      <c r="E40" s="37" t="s">
        <v>386</v>
      </c>
      <c r="F40" s="38" t="s">
        <v>387</v>
      </c>
      <c r="G40" s="39" t="s">
        <v>388</v>
      </c>
      <c r="H40" s="237" t="s">
        <v>389</v>
      </c>
      <c r="I40" s="237" t="s">
        <v>387</v>
      </c>
      <c r="J40" s="238" t="s">
        <v>388</v>
      </c>
      <c r="K40" s="35" t="s">
        <v>390</v>
      </c>
      <c r="L40" s="36" t="s">
        <v>387</v>
      </c>
      <c r="M40" s="33" t="s">
        <v>388</v>
      </c>
      <c r="N40" s="31" t="s">
        <v>390</v>
      </c>
      <c r="O40" s="32" t="s">
        <v>387</v>
      </c>
      <c r="P40" s="33" t="s">
        <v>388</v>
      </c>
      <c r="Q40" s="34" t="s">
        <v>26</v>
      </c>
      <c r="U40" s="81"/>
    </row>
    <row r="41" spans="1:22" x14ac:dyDescent="0.2">
      <c r="A41" s="171"/>
      <c r="B41" s="404"/>
      <c r="C41" s="124"/>
      <c r="D41" s="132"/>
      <c r="E41" s="239">
        <v>0</v>
      </c>
      <c r="F41" s="240">
        <v>0</v>
      </c>
      <c r="G41" s="241">
        <v>0</v>
      </c>
      <c r="H41" s="433"/>
      <c r="I41" s="434"/>
      <c r="J41" s="343"/>
      <c r="K41" s="435"/>
      <c r="L41" s="436"/>
      <c r="M41" s="437"/>
      <c r="N41" s="239">
        <f t="shared" ref="N41:N52" si="2">E41*1</f>
        <v>0</v>
      </c>
      <c r="O41" s="240">
        <f t="shared" ref="O41:O52" si="3">F41*28</f>
        <v>0</v>
      </c>
      <c r="P41" s="241">
        <f t="shared" ref="P41:P52" si="4">G41*265</f>
        <v>0</v>
      </c>
      <c r="Q41" s="242">
        <f t="shared" ref="Q41:Q52" si="5">SUM(N41:P41)</f>
        <v>0</v>
      </c>
      <c r="U41" s="81"/>
    </row>
    <row r="42" spans="1:22" x14ac:dyDescent="0.2">
      <c r="A42" s="428"/>
      <c r="B42" s="404"/>
      <c r="C42" s="124"/>
      <c r="D42" s="132"/>
      <c r="E42" s="239">
        <v>0</v>
      </c>
      <c r="F42" s="240">
        <v>0</v>
      </c>
      <c r="G42" s="241">
        <v>0</v>
      </c>
      <c r="H42" s="116"/>
      <c r="I42" s="438"/>
      <c r="J42" s="83"/>
      <c r="K42" s="423"/>
      <c r="L42" s="439"/>
      <c r="M42" s="440"/>
      <c r="N42" s="239">
        <f t="shared" si="2"/>
        <v>0</v>
      </c>
      <c r="O42" s="240">
        <f t="shared" si="3"/>
        <v>0</v>
      </c>
      <c r="P42" s="241">
        <f t="shared" si="4"/>
        <v>0</v>
      </c>
      <c r="Q42" s="242">
        <f t="shared" si="5"/>
        <v>0</v>
      </c>
      <c r="U42" s="81"/>
    </row>
    <row r="43" spans="1:22" x14ac:dyDescent="0.2">
      <c r="A43" s="428"/>
      <c r="B43" s="404"/>
      <c r="C43" s="124"/>
      <c r="D43" s="132"/>
      <c r="E43" s="239">
        <v>0</v>
      </c>
      <c r="F43" s="240">
        <v>0</v>
      </c>
      <c r="G43" s="241">
        <v>0</v>
      </c>
      <c r="H43" s="116"/>
      <c r="I43" s="438"/>
      <c r="J43" s="83"/>
      <c r="K43" s="423"/>
      <c r="L43" s="439"/>
      <c r="M43" s="440"/>
      <c r="N43" s="239">
        <f t="shared" si="2"/>
        <v>0</v>
      </c>
      <c r="O43" s="240">
        <f t="shared" si="3"/>
        <v>0</v>
      </c>
      <c r="P43" s="241">
        <f t="shared" si="4"/>
        <v>0</v>
      </c>
      <c r="Q43" s="242">
        <f t="shared" si="5"/>
        <v>0</v>
      </c>
      <c r="U43" s="81"/>
    </row>
    <row r="44" spans="1:22" x14ac:dyDescent="0.2">
      <c r="A44" s="428"/>
      <c r="B44" s="404"/>
      <c r="C44" s="124"/>
      <c r="D44" s="132"/>
      <c r="E44" s="239">
        <v>0</v>
      </c>
      <c r="F44" s="240">
        <v>0</v>
      </c>
      <c r="G44" s="241">
        <v>0</v>
      </c>
      <c r="H44" s="116"/>
      <c r="I44" s="438"/>
      <c r="J44" s="83"/>
      <c r="K44" s="423"/>
      <c r="L44" s="439"/>
      <c r="M44" s="440"/>
      <c r="N44" s="239">
        <f t="shared" si="2"/>
        <v>0</v>
      </c>
      <c r="O44" s="240">
        <f t="shared" si="3"/>
        <v>0</v>
      </c>
      <c r="P44" s="241">
        <f t="shared" si="4"/>
        <v>0</v>
      </c>
      <c r="Q44" s="242">
        <f t="shared" si="5"/>
        <v>0</v>
      </c>
      <c r="U44" s="81"/>
    </row>
    <row r="45" spans="1:22" x14ac:dyDescent="0.2">
      <c r="A45" s="428"/>
      <c r="B45" s="404"/>
      <c r="C45" s="124"/>
      <c r="D45" s="132"/>
      <c r="E45" s="239">
        <v>0</v>
      </c>
      <c r="F45" s="240">
        <v>0</v>
      </c>
      <c r="G45" s="241">
        <v>0</v>
      </c>
      <c r="H45" s="116"/>
      <c r="I45" s="438"/>
      <c r="J45" s="83"/>
      <c r="K45" s="423"/>
      <c r="L45" s="439"/>
      <c r="M45" s="440"/>
      <c r="N45" s="239">
        <f t="shared" si="2"/>
        <v>0</v>
      </c>
      <c r="O45" s="240">
        <f t="shared" si="3"/>
        <v>0</v>
      </c>
      <c r="P45" s="241">
        <f t="shared" si="4"/>
        <v>0</v>
      </c>
      <c r="Q45" s="242">
        <f t="shared" si="5"/>
        <v>0</v>
      </c>
      <c r="U45" s="81"/>
    </row>
    <row r="46" spans="1:22" x14ac:dyDescent="0.2">
      <c r="A46" s="428"/>
      <c r="B46" s="404"/>
      <c r="C46" s="124"/>
      <c r="D46" s="132"/>
      <c r="E46" s="239">
        <v>0</v>
      </c>
      <c r="F46" s="240">
        <v>0</v>
      </c>
      <c r="G46" s="241">
        <v>0</v>
      </c>
      <c r="H46" s="116"/>
      <c r="I46" s="438"/>
      <c r="J46" s="83"/>
      <c r="K46" s="423"/>
      <c r="L46" s="439"/>
      <c r="M46" s="440"/>
      <c r="N46" s="239">
        <f t="shared" si="2"/>
        <v>0</v>
      </c>
      <c r="O46" s="240">
        <f t="shared" si="3"/>
        <v>0</v>
      </c>
      <c r="P46" s="241">
        <f t="shared" si="4"/>
        <v>0</v>
      </c>
      <c r="Q46" s="242">
        <f t="shared" si="5"/>
        <v>0</v>
      </c>
      <c r="U46" s="81"/>
    </row>
    <row r="47" spans="1:22" x14ac:dyDescent="0.2">
      <c r="A47" s="428"/>
      <c r="B47" s="404"/>
      <c r="C47" s="124"/>
      <c r="D47" s="132"/>
      <c r="E47" s="239">
        <v>0</v>
      </c>
      <c r="F47" s="240">
        <v>0</v>
      </c>
      <c r="G47" s="241">
        <v>0</v>
      </c>
      <c r="H47" s="116"/>
      <c r="I47" s="438"/>
      <c r="J47" s="83"/>
      <c r="K47" s="423"/>
      <c r="L47" s="439"/>
      <c r="M47" s="440"/>
      <c r="N47" s="239">
        <f t="shared" si="2"/>
        <v>0</v>
      </c>
      <c r="O47" s="240">
        <f t="shared" si="3"/>
        <v>0</v>
      </c>
      <c r="P47" s="241">
        <f t="shared" si="4"/>
        <v>0</v>
      </c>
      <c r="Q47" s="243">
        <f t="shared" si="5"/>
        <v>0</v>
      </c>
      <c r="U47" s="81"/>
    </row>
    <row r="48" spans="1:22" x14ac:dyDescent="0.2">
      <c r="A48" s="428"/>
      <c r="B48" s="404"/>
      <c r="C48" s="124"/>
      <c r="D48" s="132"/>
      <c r="E48" s="239">
        <v>0</v>
      </c>
      <c r="F48" s="240">
        <v>0</v>
      </c>
      <c r="G48" s="241">
        <v>0</v>
      </c>
      <c r="H48" s="116"/>
      <c r="I48" s="438"/>
      <c r="J48" s="83"/>
      <c r="K48" s="423"/>
      <c r="L48" s="439"/>
      <c r="M48" s="440"/>
      <c r="N48" s="239">
        <f t="shared" si="2"/>
        <v>0</v>
      </c>
      <c r="O48" s="240">
        <f t="shared" si="3"/>
        <v>0</v>
      </c>
      <c r="P48" s="241">
        <f t="shared" si="4"/>
        <v>0</v>
      </c>
      <c r="Q48" s="243">
        <f t="shared" si="5"/>
        <v>0</v>
      </c>
      <c r="U48" s="81"/>
    </row>
    <row r="49" spans="1:84" x14ac:dyDescent="0.2">
      <c r="A49" s="428"/>
      <c r="B49" s="404"/>
      <c r="C49" s="124"/>
      <c r="D49" s="132"/>
      <c r="E49" s="239">
        <v>0</v>
      </c>
      <c r="F49" s="240">
        <v>0</v>
      </c>
      <c r="G49" s="241">
        <v>0</v>
      </c>
      <c r="H49" s="116"/>
      <c r="I49" s="438"/>
      <c r="J49" s="83"/>
      <c r="K49" s="423"/>
      <c r="L49" s="439"/>
      <c r="M49" s="440"/>
      <c r="N49" s="239">
        <f t="shared" si="2"/>
        <v>0</v>
      </c>
      <c r="O49" s="240">
        <f t="shared" si="3"/>
        <v>0</v>
      </c>
      <c r="P49" s="241">
        <f t="shared" si="4"/>
        <v>0</v>
      </c>
      <c r="Q49" s="243">
        <f>SUM(N49:P49)</f>
        <v>0</v>
      </c>
      <c r="U49" s="81"/>
    </row>
    <row r="50" spans="1:84" ht="15.75" thickBot="1" x14ac:dyDescent="0.25">
      <c r="A50" s="428"/>
      <c r="B50" s="404"/>
      <c r="C50" s="124"/>
      <c r="D50" s="132"/>
      <c r="E50" s="239">
        <v>0</v>
      </c>
      <c r="F50" s="240">
        <v>0</v>
      </c>
      <c r="G50" s="241">
        <v>0</v>
      </c>
      <c r="H50" s="116"/>
      <c r="I50" s="438"/>
      <c r="J50" s="83"/>
      <c r="K50" s="423"/>
      <c r="L50" s="439"/>
      <c r="M50" s="440"/>
      <c r="N50" s="239">
        <f t="shared" si="2"/>
        <v>0</v>
      </c>
      <c r="O50" s="240">
        <f t="shared" si="3"/>
        <v>0</v>
      </c>
      <c r="P50" s="241">
        <f t="shared" si="4"/>
        <v>0</v>
      </c>
      <c r="Q50" s="243">
        <f>SUM(N50:P50)</f>
        <v>0</v>
      </c>
      <c r="V50" s="146"/>
    </row>
    <row r="51" spans="1:84" ht="18.75" customHeight="1" x14ac:dyDescent="0.2">
      <c r="A51" s="428"/>
      <c r="B51" s="404"/>
      <c r="C51" s="124"/>
      <c r="D51" s="132"/>
      <c r="E51" s="239">
        <v>0</v>
      </c>
      <c r="F51" s="240">
        <v>0</v>
      </c>
      <c r="G51" s="241">
        <v>0</v>
      </c>
      <c r="H51" s="116"/>
      <c r="I51" s="438"/>
      <c r="J51" s="83"/>
      <c r="K51" s="423"/>
      <c r="L51" s="439"/>
      <c r="M51" s="440"/>
      <c r="N51" s="239">
        <f t="shared" si="2"/>
        <v>0</v>
      </c>
      <c r="O51" s="240">
        <f t="shared" si="3"/>
        <v>0</v>
      </c>
      <c r="P51" s="241">
        <f t="shared" si="4"/>
        <v>0</v>
      </c>
      <c r="Q51" s="243">
        <f>SUM(N51:P51)</f>
        <v>0</v>
      </c>
      <c r="U51" s="669" t="s">
        <v>392</v>
      </c>
      <c r="V51" s="670"/>
      <c r="W51" s="146"/>
      <c r="X51" s="146"/>
    </row>
    <row r="52" spans="1:84" ht="16.5" customHeight="1" thickBot="1" x14ac:dyDescent="0.25">
      <c r="A52" s="429"/>
      <c r="B52" s="430"/>
      <c r="C52" s="431"/>
      <c r="D52" s="432"/>
      <c r="E52" s="244">
        <v>0</v>
      </c>
      <c r="F52" s="245">
        <v>0</v>
      </c>
      <c r="G52" s="246">
        <v>0</v>
      </c>
      <c r="H52" s="441"/>
      <c r="I52" s="442"/>
      <c r="J52" s="443"/>
      <c r="K52" s="444"/>
      <c r="L52" s="445"/>
      <c r="M52" s="446"/>
      <c r="N52" s="244">
        <f t="shared" si="2"/>
        <v>0</v>
      </c>
      <c r="O52" s="245">
        <f t="shared" si="3"/>
        <v>0</v>
      </c>
      <c r="P52" s="246">
        <f t="shared" si="4"/>
        <v>0</v>
      </c>
      <c r="Q52" s="247">
        <f t="shared" si="5"/>
        <v>0</v>
      </c>
      <c r="U52" s="671"/>
      <c r="V52" s="672"/>
      <c r="W52" s="146"/>
      <c r="X52" s="146"/>
    </row>
    <row r="53" spans="1:84" s="252" customFormat="1" ht="20.25" thickBot="1" x14ac:dyDescent="0.4">
      <c r="A53" s="248" t="s">
        <v>36</v>
      </c>
      <c r="B53" s="40"/>
      <c r="C53" s="41"/>
      <c r="D53" s="42"/>
      <c r="E53" s="40">
        <f>SUM(E41:E52)</f>
        <v>0</v>
      </c>
      <c r="F53" s="41">
        <f t="shared" ref="F53:G53" si="6">SUM(F41:F52)</f>
        <v>0</v>
      </c>
      <c r="G53" s="42">
        <f t="shared" si="6"/>
        <v>0</v>
      </c>
      <c r="H53" s="43"/>
      <c r="I53" s="41"/>
      <c r="J53" s="44"/>
      <c r="K53" s="45"/>
      <c r="L53" s="249"/>
      <c r="M53" s="250"/>
      <c r="N53" s="43">
        <f t="shared" ref="N53:P53" si="7">SUM(N41:N52)</f>
        <v>0</v>
      </c>
      <c r="O53" s="41">
        <f t="shared" si="7"/>
        <v>0</v>
      </c>
      <c r="P53" s="41">
        <f t="shared" si="7"/>
        <v>0</v>
      </c>
      <c r="Q53" s="42">
        <f>SUM(Q41:Q52)</f>
        <v>0</v>
      </c>
      <c r="R53" s="13"/>
      <c r="S53" s="13"/>
      <c r="T53" s="13"/>
      <c r="U53" s="487" t="s">
        <v>394</v>
      </c>
      <c r="V53" s="488">
        <f>SUM(X84,X135,X109,X163,Q53)-V54</f>
        <v>0</v>
      </c>
      <c r="W53" s="146"/>
      <c r="X53" s="146"/>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row>
    <row r="54" spans="1:84" ht="20.25" thickBot="1" x14ac:dyDescent="0.4">
      <c r="O54" s="81"/>
      <c r="U54" s="489" t="s">
        <v>393</v>
      </c>
      <c r="V54" s="192">
        <f>SUM(T84,T135,T109,U163)</f>
        <v>0</v>
      </c>
      <c r="W54" s="13" t="s">
        <v>299</v>
      </c>
      <c r="X54" s="146"/>
    </row>
    <row r="55" spans="1:84" ht="16.5" thickBot="1" x14ac:dyDescent="0.3">
      <c r="A55" s="647" t="s">
        <v>272</v>
      </c>
      <c r="B55" s="647"/>
      <c r="C55" s="647"/>
      <c r="D55" s="647"/>
      <c r="E55" s="647"/>
      <c r="F55" s="647"/>
      <c r="G55" s="647"/>
      <c r="H55" s="647"/>
      <c r="O55" s="81"/>
      <c r="U55" s="485" t="s">
        <v>36</v>
      </c>
      <c r="V55" s="486">
        <f>SUM(V53:V54)</f>
        <v>0</v>
      </c>
      <c r="W55" s="13" t="s">
        <v>299</v>
      </c>
      <c r="X55" s="146"/>
    </row>
    <row r="56" spans="1:84" ht="16.5" customHeight="1" thickBot="1" x14ac:dyDescent="0.3">
      <c r="A56" s="638" t="s">
        <v>467</v>
      </c>
      <c r="B56" s="639"/>
      <c r="C56" s="639"/>
      <c r="D56" s="639"/>
      <c r="E56" s="639"/>
      <c r="F56" s="639"/>
      <c r="G56" s="639"/>
      <c r="H56" s="639"/>
      <c r="I56" s="639"/>
      <c r="J56" s="639"/>
      <c r="K56" s="639"/>
      <c r="L56" s="640"/>
      <c r="O56" s="81"/>
    </row>
    <row r="57" spans="1:84" ht="16.350000000000001" customHeight="1" thickBot="1" x14ac:dyDescent="0.3">
      <c r="A57" s="679" t="s">
        <v>474</v>
      </c>
      <c r="B57" s="680"/>
      <c r="C57" s="680"/>
      <c r="D57" s="680"/>
      <c r="E57" s="680"/>
      <c r="F57" s="680"/>
      <c r="G57" s="680"/>
      <c r="H57" s="680"/>
      <c r="I57" s="680"/>
      <c r="J57" s="680"/>
      <c r="K57" s="680"/>
      <c r="L57" s="681"/>
      <c r="M57" s="253"/>
      <c r="N57" s="253"/>
      <c r="O57" s="253"/>
    </row>
    <row r="58" spans="1:84" s="255" customFormat="1" ht="34.5" customHeight="1" thickBot="1" x14ac:dyDescent="0.4">
      <c r="A58" s="644" t="s">
        <v>103</v>
      </c>
      <c r="B58" s="645"/>
      <c r="C58" s="645"/>
      <c r="D58" s="645"/>
      <c r="E58" s="645"/>
      <c r="F58" s="645"/>
      <c r="G58" s="646"/>
      <c r="H58" s="644" t="s">
        <v>104</v>
      </c>
      <c r="I58" s="645"/>
      <c r="J58" s="646"/>
      <c r="K58" s="636" t="s">
        <v>105</v>
      </c>
      <c r="L58" s="637"/>
      <c r="M58" s="146"/>
      <c r="N58" s="146"/>
      <c r="O58" s="146"/>
      <c r="P58" s="146"/>
      <c r="Q58" s="617" t="s">
        <v>35</v>
      </c>
      <c r="R58" s="618"/>
      <c r="S58" s="618"/>
      <c r="T58" s="619"/>
      <c r="U58" s="676" t="s">
        <v>391</v>
      </c>
      <c r="V58" s="677"/>
      <c r="W58" s="677"/>
      <c r="X58" s="678"/>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row>
    <row r="59" spans="1:84" s="25" customFormat="1" ht="149.25" thickBot="1" x14ac:dyDescent="0.25">
      <c r="A59" s="256" t="s">
        <v>6</v>
      </c>
      <c r="B59" s="257" t="s">
        <v>4</v>
      </c>
      <c r="C59" s="257" t="s">
        <v>5</v>
      </c>
      <c r="D59" s="257" t="s">
        <v>245</v>
      </c>
      <c r="E59" s="258" t="s">
        <v>248</v>
      </c>
      <c r="F59" s="259" t="s">
        <v>246</v>
      </c>
      <c r="G59" s="257" t="s">
        <v>247</v>
      </c>
      <c r="H59" s="260" t="s">
        <v>389</v>
      </c>
      <c r="I59" s="261" t="s">
        <v>387</v>
      </c>
      <c r="J59" s="262" t="s">
        <v>388</v>
      </c>
      <c r="K59" s="261" t="s">
        <v>397</v>
      </c>
      <c r="L59" s="262" t="s">
        <v>398</v>
      </c>
      <c r="M59" s="213"/>
      <c r="N59" s="213"/>
      <c r="O59" s="213"/>
      <c r="Q59" s="51" t="s">
        <v>389</v>
      </c>
      <c r="R59" s="52" t="s">
        <v>402</v>
      </c>
      <c r="S59" s="53" t="s">
        <v>388</v>
      </c>
      <c r="T59" s="54" t="s">
        <v>403</v>
      </c>
      <c r="U59" s="51" t="s">
        <v>389</v>
      </c>
      <c r="V59" s="52" t="s">
        <v>402</v>
      </c>
      <c r="W59" s="55" t="s">
        <v>388</v>
      </c>
      <c r="X59" s="56" t="s">
        <v>26</v>
      </c>
    </row>
    <row r="60" spans="1:84" x14ac:dyDescent="0.2">
      <c r="A60" s="447"/>
      <c r="B60" s="97"/>
      <c r="C60" s="97"/>
      <c r="D60" s="97"/>
      <c r="E60" s="97"/>
      <c r="F60" s="97"/>
      <c r="G60" s="448"/>
      <c r="H60" s="447"/>
      <c r="I60" s="449"/>
      <c r="J60" s="450"/>
      <c r="K60" s="96"/>
      <c r="L60" s="349"/>
      <c r="M60" s="142"/>
      <c r="N60" s="142"/>
      <c r="O60" s="142"/>
      <c r="Q60" s="263">
        <f>G60*3.664*E60</f>
        <v>0</v>
      </c>
      <c r="R60" s="264">
        <f>E60*D60*K60*0.000001</f>
        <v>0</v>
      </c>
      <c r="S60" s="265">
        <f>E60*D60*L60*0.000001</f>
        <v>0</v>
      </c>
      <c r="T60" s="266">
        <f t="shared" ref="T60:T83" si="8">F60*Q60</f>
        <v>0</v>
      </c>
      <c r="U60" s="263">
        <f>Q60*1</f>
        <v>0</v>
      </c>
      <c r="V60" s="264">
        <f>R60*28</f>
        <v>0</v>
      </c>
      <c r="W60" s="266">
        <f>S60*265</f>
        <v>0</v>
      </c>
      <c r="X60" s="267">
        <f t="shared" ref="X60:X70" si="9">SUM(U60:W60)</f>
        <v>0</v>
      </c>
    </row>
    <row r="61" spans="1:84" x14ac:dyDescent="0.2">
      <c r="A61" s="451"/>
      <c r="B61" s="100"/>
      <c r="C61" s="100"/>
      <c r="D61" s="100"/>
      <c r="E61" s="100"/>
      <c r="F61" s="100"/>
      <c r="G61" s="452"/>
      <c r="H61" s="453"/>
      <c r="I61" s="438"/>
      <c r="J61" s="83"/>
      <c r="K61" s="99"/>
      <c r="L61" s="350"/>
      <c r="M61" s="142"/>
      <c r="N61" s="142"/>
      <c r="O61" s="142"/>
      <c r="Q61" s="268">
        <f t="shared" ref="Q61:Q83" si="10">G61*3.664*E61</f>
        <v>0</v>
      </c>
      <c r="R61" s="121">
        <f t="shared" ref="R61:R83" si="11">E61*D61*K61*0.000001</f>
        <v>0</v>
      </c>
      <c r="S61" s="269">
        <f t="shared" ref="S61:S83" si="12">E61*D61*L61*0.000001</f>
        <v>0</v>
      </c>
      <c r="T61" s="71">
        <f t="shared" si="8"/>
        <v>0</v>
      </c>
      <c r="U61" s="268">
        <f t="shared" ref="U61:U83" si="13">Q61*1</f>
        <v>0</v>
      </c>
      <c r="V61" s="121">
        <f t="shared" ref="V61:V83" si="14">R61*28</f>
        <v>0</v>
      </c>
      <c r="W61" s="270">
        <f t="shared" ref="W61:W83" si="15">S61*265</f>
        <v>0</v>
      </c>
      <c r="X61" s="21">
        <f t="shared" si="9"/>
        <v>0</v>
      </c>
    </row>
    <row r="62" spans="1:84" x14ac:dyDescent="0.2">
      <c r="A62" s="451"/>
      <c r="B62" s="100"/>
      <c r="C62" s="100"/>
      <c r="D62" s="100"/>
      <c r="E62" s="100"/>
      <c r="F62" s="100"/>
      <c r="G62" s="452"/>
      <c r="H62" s="453"/>
      <c r="I62" s="438"/>
      <c r="J62" s="83"/>
      <c r="K62" s="99"/>
      <c r="L62" s="350"/>
      <c r="M62" s="142"/>
      <c r="N62" s="142"/>
      <c r="O62" s="142"/>
      <c r="Q62" s="268">
        <f t="shared" si="10"/>
        <v>0</v>
      </c>
      <c r="R62" s="121">
        <f t="shared" si="11"/>
        <v>0</v>
      </c>
      <c r="S62" s="269">
        <f t="shared" si="12"/>
        <v>0</v>
      </c>
      <c r="T62" s="71">
        <f t="shared" si="8"/>
        <v>0</v>
      </c>
      <c r="U62" s="268">
        <f t="shared" si="13"/>
        <v>0</v>
      </c>
      <c r="V62" s="121">
        <f t="shared" si="14"/>
        <v>0</v>
      </c>
      <c r="W62" s="270">
        <f t="shared" si="15"/>
        <v>0</v>
      </c>
      <c r="X62" s="21">
        <f t="shared" si="9"/>
        <v>0</v>
      </c>
    </row>
    <row r="63" spans="1:84" x14ac:dyDescent="0.2">
      <c r="A63" s="451"/>
      <c r="B63" s="100"/>
      <c r="C63" s="100"/>
      <c r="D63" s="100"/>
      <c r="E63" s="100"/>
      <c r="F63" s="100"/>
      <c r="G63" s="452"/>
      <c r="H63" s="453"/>
      <c r="I63" s="438"/>
      <c r="J63" s="83"/>
      <c r="K63" s="99"/>
      <c r="L63" s="350"/>
      <c r="M63" s="142"/>
      <c r="N63" s="142"/>
      <c r="O63" s="142"/>
      <c r="Q63" s="268">
        <f t="shared" si="10"/>
        <v>0</v>
      </c>
      <c r="R63" s="121">
        <f t="shared" si="11"/>
        <v>0</v>
      </c>
      <c r="S63" s="269">
        <f t="shared" si="12"/>
        <v>0</v>
      </c>
      <c r="T63" s="71">
        <f t="shared" si="8"/>
        <v>0</v>
      </c>
      <c r="U63" s="268">
        <f t="shared" si="13"/>
        <v>0</v>
      </c>
      <c r="V63" s="121">
        <f t="shared" si="14"/>
        <v>0</v>
      </c>
      <c r="W63" s="270">
        <f t="shared" si="15"/>
        <v>0</v>
      </c>
      <c r="X63" s="21">
        <f t="shared" si="9"/>
        <v>0</v>
      </c>
    </row>
    <row r="64" spans="1:84" x14ac:dyDescent="0.2">
      <c r="A64" s="451"/>
      <c r="B64" s="100"/>
      <c r="C64" s="100"/>
      <c r="D64" s="100"/>
      <c r="E64" s="100"/>
      <c r="F64" s="100"/>
      <c r="G64" s="452"/>
      <c r="H64" s="453"/>
      <c r="I64" s="438"/>
      <c r="J64" s="83"/>
      <c r="K64" s="99"/>
      <c r="L64" s="350"/>
      <c r="M64" s="142"/>
      <c r="N64" s="142"/>
      <c r="O64" s="142"/>
      <c r="Q64" s="268">
        <f t="shared" si="10"/>
        <v>0</v>
      </c>
      <c r="R64" s="121">
        <f t="shared" si="11"/>
        <v>0</v>
      </c>
      <c r="S64" s="269">
        <f t="shared" si="12"/>
        <v>0</v>
      </c>
      <c r="T64" s="71">
        <f t="shared" si="8"/>
        <v>0</v>
      </c>
      <c r="U64" s="268">
        <f t="shared" si="13"/>
        <v>0</v>
      </c>
      <c r="V64" s="121">
        <f t="shared" si="14"/>
        <v>0</v>
      </c>
      <c r="W64" s="270">
        <f t="shared" si="15"/>
        <v>0</v>
      </c>
      <c r="X64" s="21">
        <f t="shared" si="9"/>
        <v>0</v>
      </c>
    </row>
    <row r="65" spans="1:24" x14ac:dyDescent="0.2">
      <c r="A65" s="451"/>
      <c r="B65" s="100"/>
      <c r="C65" s="100"/>
      <c r="D65" s="100"/>
      <c r="E65" s="100"/>
      <c r="F65" s="100"/>
      <c r="G65" s="452"/>
      <c r="H65" s="453"/>
      <c r="I65" s="438"/>
      <c r="J65" s="83"/>
      <c r="K65" s="99"/>
      <c r="L65" s="350"/>
      <c r="M65" s="142"/>
      <c r="N65" s="142"/>
      <c r="O65" s="142"/>
      <c r="Q65" s="268">
        <f t="shared" si="10"/>
        <v>0</v>
      </c>
      <c r="R65" s="121">
        <f t="shared" si="11"/>
        <v>0</v>
      </c>
      <c r="S65" s="269">
        <f t="shared" si="12"/>
        <v>0</v>
      </c>
      <c r="T65" s="71">
        <f t="shared" si="8"/>
        <v>0</v>
      </c>
      <c r="U65" s="268">
        <f t="shared" si="13"/>
        <v>0</v>
      </c>
      <c r="V65" s="121">
        <f t="shared" si="14"/>
        <v>0</v>
      </c>
      <c r="W65" s="270">
        <f t="shared" si="15"/>
        <v>0</v>
      </c>
      <c r="X65" s="21">
        <f t="shared" si="9"/>
        <v>0</v>
      </c>
    </row>
    <row r="66" spans="1:24" x14ac:dyDescent="0.2">
      <c r="A66" s="451"/>
      <c r="B66" s="100"/>
      <c r="C66" s="100"/>
      <c r="D66" s="100"/>
      <c r="E66" s="100"/>
      <c r="F66" s="100"/>
      <c r="G66" s="452"/>
      <c r="H66" s="453"/>
      <c r="I66" s="438"/>
      <c r="J66" s="83"/>
      <c r="K66" s="99"/>
      <c r="L66" s="350"/>
      <c r="M66" s="142"/>
      <c r="N66" s="142"/>
      <c r="O66" s="142"/>
      <c r="Q66" s="268">
        <f t="shared" si="10"/>
        <v>0</v>
      </c>
      <c r="R66" s="121">
        <f t="shared" si="11"/>
        <v>0</v>
      </c>
      <c r="S66" s="269">
        <f t="shared" si="12"/>
        <v>0</v>
      </c>
      <c r="T66" s="71">
        <f t="shared" si="8"/>
        <v>0</v>
      </c>
      <c r="U66" s="268">
        <f t="shared" si="13"/>
        <v>0</v>
      </c>
      <c r="V66" s="121">
        <f t="shared" si="14"/>
        <v>0</v>
      </c>
      <c r="W66" s="270">
        <f t="shared" si="15"/>
        <v>0</v>
      </c>
      <c r="X66" s="21">
        <f t="shared" si="9"/>
        <v>0</v>
      </c>
    </row>
    <row r="67" spans="1:24" x14ac:dyDescent="0.2">
      <c r="A67" s="451"/>
      <c r="B67" s="100"/>
      <c r="C67" s="100"/>
      <c r="D67" s="100"/>
      <c r="E67" s="100"/>
      <c r="F67" s="100"/>
      <c r="G67" s="452"/>
      <c r="H67" s="453"/>
      <c r="I67" s="438"/>
      <c r="J67" s="83"/>
      <c r="K67" s="99"/>
      <c r="L67" s="350"/>
      <c r="M67" s="142"/>
      <c r="N67" s="142"/>
      <c r="O67" s="142"/>
      <c r="Q67" s="268">
        <f t="shared" si="10"/>
        <v>0</v>
      </c>
      <c r="R67" s="121">
        <f t="shared" si="11"/>
        <v>0</v>
      </c>
      <c r="S67" s="269">
        <f t="shared" si="12"/>
        <v>0</v>
      </c>
      <c r="T67" s="71">
        <f t="shared" si="8"/>
        <v>0</v>
      </c>
      <c r="U67" s="268">
        <f t="shared" si="13"/>
        <v>0</v>
      </c>
      <c r="V67" s="121">
        <f t="shared" si="14"/>
        <v>0</v>
      </c>
      <c r="W67" s="270">
        <f t="shared" si="15"/>
        <v>0</v>
      </c>
      <c r="X67" s="21">
        <f t="shared" si="9"/>
        <v>0</v>
      </c>
    </row>
    <row r="68" spans="1:24" x14ac:dyDescent="0.2">
      <c r="A68" s="451"/>
      <c r="B68" s="100"/>
      <c r="C68" s="100"/>
      <c r="D68" s="100"/>
      <c r="E68" s="100"/>
      <c r="F68" s="100"/>
      <c r="G68" s="452"/>
      <c r="H68" s="453"/>
      <c r="I68" s="438"/>
      <c r="J68" s="83"/>
      <c r="K68" s="99"/>
      <c r="L68" s="350"/>
      <c r="M68" s="142"/>
      <c r="N68" s="142"/>
      <c r="O68" s="142"/>
      <c r="Q68" s="268">
        <f t="shared" si="10"/>
        <v>0</v>
      </c>
      <c r="R68" s="121">
        <f t="shared" si="11"/>
        <v>0</v>
      </c>
      <c r="S68" s="269">
        <f t="shared" si="12"/>
        <v>0</v>
      </c>
      <c r="T68" s="71">
        <f t="shared" si="8"/>
        <v>0</v>
      </c>
      <c r="U68" s="268">
        <f t="shared" si="13"/>
        <v>0</v>
      </c>
      <c r="V68" s="121">
        <f t="shared" si="14"/>
        <v>0</v>
      </c>
      <c r="W68" s="270">
        <f t="shared" si="15"/>
        <v>0</v>
      </c>
      <c r="X68" s="21">
        <f t="shared" si="9"/>
        <v>0</v>
      </c>
    </row>
    <row r="69" spans="1:24" x14ac:dyDescent="0.2">
      <c r="A69" s="451"/>
      <c r="B69" s="100"/>
      <c r="C69" s="100"/>
      <c r="D69" s="100"/>
      <c r="E69" s="100"/>
      <c r="F69" s="100"/>
      <c r="G69" s="452"/>
      <c r="H69" s="453"/>
      <c r="I69" s="438"/>
      <c r="J69" s="83"/>
      <c r="K69" s="99"/>
      <c r="L69" s="350"/>
      <c r="M69" s="142"/>
      <c r="N69" s="142"/>
      <c r="O69" s="142"/>
      <c r="Q69" s="268">
        <f t="shared" si="10"/>
        <v>0</v>
      </c>
      <c r="R69" s="121">
        <f t="shared" si="11"/>
        <v>0</v>
      </c>
      <c r="S69" s="269">
        <f t="shared" si="12"/>
        <v>0</v>
      </c>
      <c r="T69" s="71">
        <f t="shared" si="8"/>
        <v>0</v>
      </c>
      <c r="U69" s="268">
        <f t="shared" si="13"/>
        <v>0</v>
      </c>
      <c r="V69" s="121">
        <f t="shared" si="14"/>
        <v>0</v>
      </c>
      <c r="W69" s="270">
        <f t="shared" si="15"/>
        <v>0</v>
      </c>
      <c r="X69" s="21">
        <f t="shared" si="9"/>
        <v>0</v>
      </c>
    </row>
    <row r="70" spans="1:24" x14ac:dyDescent="0.2">
      <c r="A70" s="451"/>
      <c r="B70" s="454"/>
      <c r="C70" s="455"/>
      <c r="D70" s="455"/>
      <c r="E70" s="454"/>
      <c r="F70" s="456"/>
      <c r="G70" s="455"/>
      <c r="H70" s="453"/>
      <c r="I70" s="438"/>
      <c r="J70" s="83"/>
      <c r="K70" s="457"/>
      <c r="L70" s="458"/>
      <c r="M70" s="142"/>
      <c r="N70" s="142"/>
      <c r="O70" s="142"/>
      <c r="Q70" s="268">
        <f t="shared" si="10"/>
        <v>0</v>
      </c>
      <c r="R70" s="121">
        <f t="shared" si="11"/>
        <v>0</v>
      </c>
      <c r="S70" s="269">
        <f t="shared" si="12"/>
        <v>0</v>
      </c>
      <c r="T70" s="71">
        <f t="shared" si="8"/>
        <v>0</v>
      </c>
      <c r="U70" s="268">
        <f t="shared" si="13"/>
        <v>0</v>
      </c>
      <c r="V70" s="121">
        <f t="shared" si="14"/>
        <v>0</v>
      </c>
      <c r="W70" s="270">
        <f t="shared" si="15"/>
        <v>0</v>
      </c>
      <c r="X70" s="21">
        <f t="shared" si="9"/>
        <v>0</v>
      </c>
    </row>
    <row r="71" spans="1:24" x14ac:dyDescent="0.2">
      <c r="A71" s="451"/>
      <c r="B71" s="454"/>
      <c r="C71" s="452"/>
      <c r="D71" s="452"/>
      <c r="E71" s="100"/>
      <c r="F71" s="406"/>
      <c r="G71" s="452"/>
      <c r="H71" s="453"/>
      <c r="I71" s="438"/>
      <c r="J71" s="83"/>
      <c r="K71" s="99"/>
      <c r="L71" s="459"/>
      <c r="M71" s="142"/>
      <c r="N71" s="142"/>
      <c r="O71" s="142"/>
      <c r="Q71" s="268">
        <f t="shared" si="10"/>
        <v>0</v>
      </c>
      <c r="R71" s="121">
        <f t="shared" si="11"/>
        <v>0</v>
      </c>
      <c r="S71" s="269">
        <f t="shared" si="12"/>
        <v>0</v>
      </c>
      <c r="T71" s="71">
        <f t="shared" si="8"/>
        <v>0</v>
      </c>
      <c r="U71" s="268">
        <f t="shared" si="13"/>
        <v>0</v>
      </c>
      <c r="V71" s="121">
        <f t="shared" si="14"/>
        <v>0</v>
      </c>
      <c r="W71" s="270">
        <f t="shared" si="15"/>
        <v>0</v>
      </c>
      <c r="X71" s="21">
        <f t="shared" ref="X71:X83" si="16">SUM(U71:W71)</f>
        <v>0</v>
      </c>
    </row>
    <row r="72" spans="1:24" x14ac:dyDescent="0.2">
      <c r="A72" s="451"/>
      <c r="B72" s="454"/>
      <c r="C72" s="452"/>
      <c r="D72" s="460"/>
      <c r="E72" s="407"/>
      <c r="F72" s="461"/>
      <c r="G72" s="460"/>
      <c r="H72" s="453"/>
      <c r="I72" s="438"/>
      <c r="J72" s="83"/>
      <c r="K72" s="462"/>
      <c r="L72" s="408"/>
      <c r="M72" s="142"/>
      <c r="N72" s="142"/>
      <c r="O72" s="142"/>
      <c r="Q72" s="268">
        <f t="shared" si="10"/>
        <v>0</v>
      </c>
      <c r="R72" s="121">
        <f t="shared" si="11"/>
        <v>0</v>
      </c>
      <c r="S72" s="269">
        <f t="shared" si="12"/>
        <v>0</v>
      </c>
      <c r="T72" s="71">
        <f t="shared" si="8"/>
        <v>0</v>
      </c>
      <c r="U72" s="268">
        <f t="shared" si="13"/>
        <v>0</v>
      </c>
      <c r="V72" s="121">
        <f t="shared" si="14"/>
        <v>0</v>
      </c>
      <c r="W72" s="270">
        <f t="shared" si="15"/>
        <v>0</v>
      </c>
      <c r="X72" s="21">
        <f t="shared" si="16"/>
        <v>0</v>
      </c>
    </row>
    <row r="73" spans="1:24" x14ac:dyDescent="0.2">
      <c r="A73" s="451"/>
      <c r="B73" s="454"/>
      <c r="C73" s="452"/>
      <c r="D73" s="460"/>
      <c r="E73" s="407"/>
      <c r="F73" s="461"/>
      <c r="G73" s="460"/>
      <c r="H73" s="453"/>
      <c r="I73" s="438"/>
      <c r="J73" s="83"/>
      <c r="K73" s="462"/>
      <c r="L73" s="408"/>
      <c r="M73" s="142"/>
      <c r="N73" s="142"/>
      <c r="O73" s="142"/>
      <c r="Q73" s="268">
        <f t="shared" si="10"/>
        <v>0</v>
      </c>
      <c r="R73" s="121">
        <f t="shared" si="11"/>
        <v>0</v>
      </c>
      <c r="S73" s="269">
        <f t="shared" si="12"/>
        <v>0</v>
      </c>
      <c r="T73" s="71">
        <f t="shared" si="8"/>
        <v>0</v>
      </c>
      <c r="U73" s="268">
        <f t="shared" si="13"/>
        <v>0</v>
      </c>
      <c r="V73" s="121">
        <f t="shared" si="14"/>
        <v>0</v>
      </c>
      <c r="W73" s="270">
        <f t="shared" si="15"/>
        <v>0</v>
      </c>
      <c r="X73" s="21">
        <f t="shared" si="16"/>
        <v>0</v>
      </c>
    </row>
    <row r="74" spans="1:24" x14ac:dyDescent="0.2">
      <c r="A74" s="451"/>
      <c r="B74" s="100"/>
      <c r="C74" s="452"/>
      <c r="D74" s="460"/>
      <c r="E74" s="407"/>
      <c r="F74" s="461"/>
      <c r="G74" s="460"/>
      <c r="H74" s="453"/>
      <c r="I74" s="438"/>
      <c r="J74" s="83"/>
      <c r="K74" s="462"/>
      <c r="L74" s="408"/>
      <c r="M74" s="142"/>
      <c r="N74" s="142"/>
      <c r="O74" s="142"/>
      <c r="Q74" s="268">
        <f t="shared" si="10"/>
        <v>0</v>
      </c>
      <c r="R74" s="121">
        <f t="shared" si="11"/>
        <v>0</v>
      </c>
      <c r="S74" s="269">
        <f t="shared" si="12"/>
        <v>0</v>
      </c>
      <c r="T74" s="71">
        <f t="shared" si="8"/>
        <v>0</v>
      </c>
      <c r="U74" s="268">
        <f t="shared" si="13"/>
        <v>0</v>
      </c>
      <c r="V74" s="121">
        <f t="shared" si="14"/>
        <v>0</v>
      </c>
      <c r="W74" s="270">
        <f t="shared" si="15"/>
        <v>0</v>
      </c>
      <c r="X74" s="21">
        <f t="shared" si="16"/>
        <v>0</v>
      </c>
    </row>
    <row r="75" spans="1:24" x14ac:dyDescent="0.2">
      <c r="A75" s="451"/>
      <c r="B75" s="454"/>
      <c r="C75" s="452"/>
      <c r="D75" s="460"/>
      <c r="E75" s="407"/>
      <c r="F75" s="461"/>
      <c r="G75" s="460"/>
      <c r="H75" s="453"/>
      <c r="I75" s="438"/>
      <c r="J75" s="83"/>
      <c r="K75" s="462"/>
      <c r="L75" s="408"/>
      <c r="M75" s="142"/>
      <c r="N75" s="142"/>
      <c r="O75" s="142"/>
      <c r="Q75" s="268">
        <f t="shared" si="10"/>
        <v>0</v>
      </c>
      <c r="R75" s="121">
        <f t="shared" si="11"/>
        <v>0</v>
      </c>
      <c r="S75" s="269">
        <f t="shared" si="12"/>
        <v>0</v>
      </c>
      <c r="T75" s="71">
        <f t="shared" si="8"/>
        <v>0</v>
      </c>
      <c r="U75" s="268">
        <f t="shared" si="13"/>
        <v>0</v>
      </c>
      <c r="V75" s="121">
        <f t="shared" si="14"/>
        <v>0</v>
      </c>
      <c r="W75" s="270">
        <f t="shared" si="15"/>
        <v>0</v>
      </c>
      <c r="X75" s="21">
        <f t="shared" si="16"/>
        <v>0</v>
      </c>
    </row>
    <row r="76" spans="1:24" x14ac:dyDescent="0.2">
      <c r="A76" s="451"/>
      <c r="B76" s="454"/>
      <c r="C76" s="452"/>
      <c r="D76" s="460"/>
      <c r="E76" s="407"/>
      <c r="F76" s="461"/>
      <c r="G76" s="460"/>
      <c r="H76" s="453"/>
      <c r="I76" s="438"/>
      <c r="J76" s="83"/>
      <c r="K76" s="462"/>
      <c r="L76" s="408"/>
      <c r="M76" s="142"/>
      <c r="N76" s="142"/>
      <c r="O76" s="142"/>
      <c r="Q76" s="268">
        <f t="shared" si="10"/>
        <v>0</v>
      </c>
      <c r="R76" s="121">
        <f t="shared" si="11"/>
        <v>0</v>
      </c>
      <c r="S76" s="269">
        <f t="shared" si="12"/>
        <v>0</v>
      </c>
      <c r="T76" s="71">
        <f t="shared" si="8"/>
        <v>0</v>
      </c>
      <c r="U76" s="268">
        <f t="shared" si="13"/>
        <v>0</v>
      </c>
      <c r="V76" s="121">
        <f t="shared" si="14"/>
        <v>0</v>
      </c>
      <c r="W76" s="270">
        <f t="shared" si="15"/>
        <v>0</v>
      </c>
      <c r="X76" s="21">
        <f t="shared" si="16"/>
        <v>0</v>
      </c>
    </row>
    <row r="77" spans="1:24" x14ac:dyDescent="0.2">
      <c r="A77" s="451"/>
      <c r="B77" s="454"/>
      <c r="C77" s="452"/>
      <c r="D77" s="460"/>
      <c r="E77" s="407"/>
      <c r="F77" s="461"/>
      <c r="G77" s="460"/>
      <c r="H77" s="453"/>
      <c r="I77" s="438"/>
      <c r="J77" s="83"/>
      <c r="K77" s="462"/>
      <c r="L77" s="408"/>
      <c r="M77" s="142"/>
      <c r="N77" s="142"/>
      <c r="O77" s="142"/>
      <c r="Q77" s="268">
        <f t="shared" si="10"/>
        <v>0</v>
      </c>
      <c r="R77" s="121">
        <f t="shared" si="11"/>
        <v>0</v>
      </c>
      <c r="S77" s="269">
        <f t="shared" si="12"/>
        <v>0</v>
      </c>
      <c r="T77" s="71">
        <f t="shared" si="8"/>
        <v>0</v>
      </c>
      <c r="U77" s="268">
        <f t="shared" si="13"/>
        <v>0</v>
      </c>
      <c r="V77" s="121">
        <f t="shared" si="14"/>
        <v>0</v>
      </c>
      <c r="W77" s="270">
        <f t="shared" si="15"/>
        <v>0</v>
      </c>
      <c r="X77" s="21">
        <f t="shared" si="16"/>
        <v>0</v>
      </c>
    </row>
    <row r="78" spans="1:24" x14ac:dyDescent="0.2">
      <c r="A78" s="451"/>
      <c r="B78" s="454"/>
      <c r="C78" s="452"/>
      <c r="D78" s="460"/>
      <c r="E78" s="407"/>
      <c r="F78" s="461"/>
      <c r="G78" s="460"/>
      <c r="H78" s="453"/>
      <c r="I78" s="438"/>
      <c r="J78" s="83"/>
      <c r="K78" s="462"/>
      <c r="L78" s="408"/>
      <c r="M78" s="142"/>
      <c r="N78" s="142"/>
      <c r="O78" s="142"/>
      <c r="Q78" s="268">
        <f t="shared" si="10"/>
        <v>0</v>
      </c>
      <c r="R78" s="121">
        <f t="shared" si="11"/>
        <v>0</v>
      </c>
      <c r="S78" s="269">
        <f t="shared" si="12"/>
        <v>0</v>
      </c>
      <c r="T78" s="71">
        <f t="shared" si="8"/>
        <v>0</v>
      </c>
      <c r="U78" s="268">
        <f t="shared" si="13"/>
        <v>0</v>
      </c>
      <c r="V78" s="121">
        <f t="shared" si="14"/>
        <v>0</v>
      </c>
      <c r="W78" s="270">
        <f t="shared" si="15"/>
        <v>0</v>
      </c>
      <c r="X78" s="21">
        <f t="shared" si="16"/>
        <v>0</v>
      </c>
    </row>
    <row r="79" spans="1:24" x14ac:dyDescent="0.2">
      <c r="A79" s="451"/>
      <c r="B79" s="454"/>
      <c r="C79" s="452"/>
      <c r="D79" s="460"/>
      <c r="E79" s="407"/>
      <c r="F79" s="461"/>
      <c r="G79" s="460"/>
      <c r="H79" s="453"/>
      <c r="I79" s="438"/>
      <c r="J79" s="83"/>
      <c r="K79" s="462"/>
      <c r="L79" s="408"/>
      <c r="M79" s="142"/>
      <c r="N79" s="142"/>
      <c r="O79" s="142"/>
      <c r="Q79" s="268">
        <f t="shared" si="10"/>
        <v>0</v>
      </c>
      <c r="R79" s="121">
        <f t="shared" si="11"/>
        <v>0</v>
      </c>
      <c r="S79" s="269">
        <f t="shared" si="12"/>
        <v>0</v>
      </c>
      <c r="T79" s="71">
        <f t="shared" si="8"/>
        <v>0</v>
      </c>
      <c r="U79" s="268">
        <f t="shared" si="13"/>
        <v>0</v>
      </c>
      <c r="V79" s="121">
        <f t="shared" si="14"/>
        <v>0</v>
      </c>
      <c r="W79" s="270">
        <f t="shared" si="15"/>
        <v>0</v>
      </c>
      <c r="X79" s="21">
        <f t="shared" si="16"/>
        <v>0</v>
      </c>
    </row>
    <row r="80" spans="1:24" x14ac:dyDescent="0.2">
      <c r="A80" s="451"/>
      <c r="B80" s="454"/>
      <c r="C80" s="452"/>
      <c r="D80" s="460"/>
      <c r="E80" s="407"/>
      <c r="F80" s="461"/>
      <c r="G80" s="460"/>
      <c r="H80" s="453"/>
      <c r="I80" s="438"/>
      <c r="J80" s="83"/>
      <c r="K80" s="462"/>
      <c r="L80" s="408"/>
      <c r="M80" s="142"/>
      <c r="N80" s="142"/>
      <c r="O80" s="142"/>
      <c r="Q80" s="268">
        <f t="shared" si="10"/>
        <v>0</v>
      </c>
      <c r="R80" s="121">
        <f>E80*D80*K80*0.000001</f>
        <v>0</v>
      </c>
      <c r="S80" s="269">
        <f>E80*D80*L80*0.000001</f>
        <v>0</v>
      </c>
      <c r="T80" s="71">
        <f t="shared" si="8"/>
        <v>0</v>
      </c>
      <c r="U80" s="268">
        <f t="shared" si="13"/>
        <v>0</v>
      </c>
      <c r="V80" s="121">
        <f t="shared" si="14"/>
        <v>0</v>
      </c>
      <c r="W80" s="270">
        <f t="shared" si="15"/>
        <v>0</v>
      </c>
      <c r="X80" s="21">
        <f t="shared" si="16"/>
        <v>0</v>
      </c>
    </row>
    <row r="81" spans="1:24" x14ac:dyDescent="0.2">
      <c r="A81" s="451"/>
      <c r="B81" s="454"/>
      <c r="C81" s="452"/>
      <c r="D81" s="460"/>
      <c r="E81" s="407"/>
      <c r="F81" s="461"/>
      <c r="G81" s="460"/>
      <c r="H81" s="453"/>
      <c r="I81" s="438"/>
      <c r="J81" s="83"/>
      <c r="K81" s="462"/>
      <c r="L81" s="408"/>
      <c r="M81" s="142"/>
      <c r="N81" s="142"/>
      <c r="O81" s="142"/>
      <c r="Q81" s="268">
        <f t="shared" si="10"/>
        <v>0</v>
      </c>
      <c r="R81" s="121">
        <f>E81*D81*K81*0.000001</f>
        <v>0</v>
      </c>
      <c r="S81" s="269">
        <f>E81*D81*L81*0.000001</f>
        <v>0</v>
      </c>
      <c r="T81" s="71">
        <f t="shared" si="8"/>
        <v>0</v>
      </c>
      <c r="U81" s="268">
        <f t="shared" si="13"/>
        <v>0</v>
      </c>
      <c r="V81" s="121">
        <f t="shared" si="14"/>
        <v>0</v>
      </c>
      <c r="W81" s="270">
        <f t="shared" si="15"/>
        <v>0</v>
      </c>
      <c r="X81" s="21">
        <f t="shared" si="16"/>
        <v>0</v>
      </c>
    </row>
    <row r="82" spans="1:24" x14ac:dyDescent="0.2">
      <c r="A82" s="451"/>
      <c r="B82" s="454"/>
      <c r="C82" s="452"/>
      <c r="D82" s="460"/>
      <c r="E82" s="407"/>
      <c r="F82" s="461"/>
      <c r="G82" s="460"/>
      <c r="H82" s="453"/>
      <c r="I82" s="438"/>
      <c r="J82" s="83"/>
      <c r="K82" s="462"/>
      <c r="L82" s="463"/>
      <c r="M82" s="142"/>
      <c r="N82" s="142"/>
      <c r="O82" s="142"/>
      <c r="Q82" s="268">
        <f t="shared" si="10"/>
        <v>0</v>
      </c>
      <c r="R82" s="121">
        <f t="shared" si="11"/>
        <v>0</v>
      </c>
      <c r="S82" s="269">
        <f t="shared" si="12"/>
        <v>0</v>
      </c>
      <c r="T82" s="71">
        <f t="shared" si="8"/>
        <v>0</v>
      </c>
      <c r="U82" s="268">
        <f t="shared" si="13"/>
        <v>0</v>
      </c>
      <c r="V82" s="121">
        <f t="shared" si="14"/>
        <v>0</v>
      </c>
      <c r="W82" s="270">
        <f t="shared" si="15"/>
        <v>0</v>
      </c>
      <c r="X82" s="21">
        <f t="shared" si="16"/>
        <v>0</v>
      </c>
    </row>
    <row r="83" spans="1:24" ht="15.75" thickBot="1" x14ac:dyDescent="0.25">
      <c r="A83" s="464"/>
      <c r="B83" s="128"/>
      <c r="C83" s="465"/>
      <c r="D83" s="465"/>
      <c r="E83" s="410"/>
      <c r="F83" s="409"/>
      <c r="G83" s="465"/>
      <c r="H83" s="102"/>
      <c r="I83" s="85"/>
      <c r="J83" s="86"/>
      <c r="K83" s="466"/>
      <c r="L83" s="467"/>
      <c r="M83" s="142"/>
      <c r="N83" s="142"/>
      <c r="O83" s="142"/>
      <c r="Q83" s="160">
        <f t="shared" si="10"/>
        <v>0</v>
      </c>
      <c r="R83" s="121">
        <f t="shared" si="11"/>
        <v>0</v>
      </c>
      <c r="S83" s="269">
        <f t="shared" si="12"/>
        <v>0</v>
      </c>
      <c r="T83" s="23">
        <f t="shared" si="8"/>
        <v>0</v>
      </c>
      <c r="U83" s="268">
        <f t="shared" si="13"/>
        <v>0</v>
      </c>
      <c r="V83" s="121">
        <f t="shared" si="14"/>
        <v>0</v>
      </c>
      <c r="W83" s="270">
        <f t="shared" si="15"/>
        <v>0</v>
      </c>
      <c r="X83" s="271">
        <f t="shared" si="16"/>
        <v>0</v>
      </c>
    </row>
    <row r="84" spans="1:24" ht="18.75" thickBot="1" x14ac:dyDescent="0.3">
      <c r="A84" s="142"/>
      <c r="B84" s="272"/>
      <c r="C84" s="213"/>
      <c r="D84" s="142"/>
      <c r="E84" s="142"/>
      <c r="F84" s="213"/>
      <c r="G84" s="142"/>
      <c r="H84" s="142"/>
      <c r="I84" s="142"/>
      <c r="J84" s="142"/>
      <c r="K84" s="142"/>
      <c r="L84" s="142"/>
      <c r="M84" s="142"/>
      <c r="N84" s="142"/>
      <c r="O84" s="142"/>
      <c r="Q84" s="48">
        <f t="shared" ref="Q84:X84" si="17">SUM(Q60:Q83)</f>
        <v>0</v>
      </c>
      <c r="R84" s="49">
        <f t="shared" si="17"/>
        <v>0</v>
      </c>
      <c r="S84" s="49">
        <f t="shared" si="17"/>
        <v>0</v>
      </c>
      <c r="T84" s="50">
        <f t="shared" si="17"/>
        <v>0</v>
      </c>
      <c r="U84" s="48">
        <f t="shared" si="17"/>
        <v>0</v>
      </c>
      <c r="V84" s="49">
        <f t="shared" si="17"/>
        <v>0</v>
      </c>
      <c r="W84" s="50">
        <f t="shared" si="17"/>
        <v>0</v>
      </c>
      <c r="X84" s="47">
        <f t="shared" si="17"/>
        <v>0</v>
      </c>
    </row>
    <row r="85" spans="1:24" ht="15.75" thickBot="1" x14ac:dyDescent="0.25">
      <c r="A85" s="142"/>
      <c r="B85" s="272"/>
      <c r="C85" s="213"/>
      <c r="D85" s="142"/>
      <c r="E85" s="142"/>
      <c r="F85" s="213"/>
      <c r="G85" s="142"/>
      <c r="H85" s="142"/>
      <c r="I85" s="142"/>
      <c r="J85" s="142"/>
      <c r="K85" s="142"/>
      <c r="L85" s="142"/>
      <c r="M85" s="142"/>
      <c r="N85" s="142"/>
      <c r="O85" s="142"/>
      <c r="Q85" s="26"/>
      <c r="R85" s="26"/>
      <c r="S85" s="25"/>
      <c r="T85" s="26"/>
      <c r="U85" s="25"/>
      <c r="V85" s="25"/>
      <c r="W85" s="25"/>
      <c r="X85" s="25"/>
    </row>
    <row r="86" spans="1:24" ht="16.5" thickBot="1" x14ac:dyDescent="0.3">
      <c r="A86" s="635" t="s">
        <v>471</v>
      </c>
      <c r="B86" s="636"/>
      <c r="C86" s="636"/>
      <c r="D86" s="636"/>
      <c r="E86" s="636"/>
      <c r="F86" s="636"/>
      <c r="G86" s="636"/>
      <c r="H86" s="636"/>
      <c r="I86" s="636"/>
      <c r="J86" s="636"/>
      <c r="K86" s="636"/>
      <c r="L86" s="637"/>
      <c r="M86" s="142"/>
      <c r="N86" s="142"/>
      <c r="O86" s="142"/>
      <c r="Q86" s="25"/>
      <c r="R86" s="25"/>
      <c r="S86" s="25"/>
      <c r="T86" s="25"/>
      <c r="U86" s="25"/>
      <c r="V86" s="25"/>
      <c r="W86" s="25"/>
      <c r="X86" s="25"/>
    </row>
    <row r="87" spans="1:24" ht="35.450000000000003" customHeight="1" thickBot="1" x14ac:dyDescent="0.4">
      <c r="A87" s="641" t="s">
        <v>103</v>
      </c>
      <c r="B87" s="642"/>
      <c r="C87" s="642"/>
      <c r="D87" s="642"/>
      <c r="E87" s="642"/>
      <c r="F87" s="642"/>
      <c r="G87" s="673" t="s">
        <v>104</v>
      </c>
      <c r="H87" s="674"/>
      <c r="I87" s="675"/>
      <c r="J87" s="680" t="s">
        <v>133</v>
      </c>
      <c r="K87" s="680"/>
      <c r="L87" s="681"/>
      <c r="M87" s="146"/>
      <c r="N87" s="146"/>
      <c r="O87" s="146"/>
      <c r="P87" s="146"/>
      <c r="Q87" s="617" t="s">
        <v>35</v>
      </c>
      <c r="R87" s="618"/>
      <c r="S87" s="618"/>
      <c r="T87" s="619"/>
      <c r="U87" s="676" t="s">
        <v>391</v>
      </c>
      <c r="V87" s="677"/>
      <c r="W87" s="677"/>
      <c r="X87" s="678"/>
    </row>
    <row r="88" spans="1:24" ht="158.25" thickBot="1" x14ac:dyDescent="0.25">
      <c r="A88" s="273" t="s">
        <v>6</v>
      </c>
      <c r="B88" s="274" t="s">
        <v>4</v>
      </c>
      <c r="C88" s="274" t="s">
        <v>5</v>
      </c>
      <c r="D88" s="274" t="s">
        <v>134</v>
      </c>
      <c r="E88" s="275" t="s">
        <v>135</v>
      </c>
      <c r="F88" s="274" t="s">
        <v>77</v>
      </c>
      <c r="G88" s="276" t="s">
        <v>389</v>
      </c>
      <c r="H88" s="277" t="s">
        <v>387</v>
      </c>
      <c r="I88" s="278" t="s">
        <v>388</v>
      </c>
      <c r="J88" s="277" t="s">
        <v>399</v>
      </c>
      <c r="K88" s="277" t="s">
        <v>400</v>
      </c>
      <c r="L88" s="278" t="s">
        <v>401</v>
      </c>
      <c r="M88" s="279"/>
      <c r="N88" s="279"/>
      <c r="O88" s="279"/>
      <c r="P88" s="280"/>
      <c r="Q88" s="51" t="s">
        <v>389</v>
      </c>
      <c r="R88" s="52" t="s">
        <v>387</v>
      </c>
      <c r="S88" s="53" t="s">
        <v>388</v>
      </c>
      <c r="T88" s="54" t="s">
        <v>403</v>
      </c>
      <c r="U88" s="51" t="s">
        <v>389</v>
      </c>
      <c r="V88" s="52" t="s">
        <v>402</v>
      </c>
      <c r="W88" s="55" t="s">
        <v>388</v>
      </c>
      <c r="X88" s="56" t="s">
        <v>26</v>
      </c>
    </row>
    <row r="89" spans="1:24" x14ac:dyDescent="0.2">
      <c r="A89" s="468"/>
      <c r="B89" s="454"/>
      <c r="C89" s="455"/>
      <c r="D89" s="448"/>
      <c r="E89" s="454"/>
      <c r="F89" s="455"/>
      <c r="G89" s="447"/>
      <c r="H89" s="449"/>
      <c r="I89" s="450"/>
      <c r="J89" s="469"/>
      <c r="K89" s="469"/>
      <c r="L89" s="470"/>
      <c r="M89" s="142"/>
      <c r="N89" s="142"/>
      <c r="O89" s="142"/>
      <c r="Q89" s="281">
        <f>E89*D89*J89*0.001</f>
        <v>0</v>
      </c>
      <c r="R89" s="121">
        <f>E89*D89*K89*0.000001</f>
        <v>0</v>
      </c>
      <c r="S89" s="269">
        <f>E89*D89*L89*0.000001</f>
        <v>0</v>
      </c>
      <c r="T89" s="270">
        <f>F89*Q89</f>
        <v>0</v>
      </c>
      <c r="U89" s="281">
        <f>Q89*1</f>
        <v>0</v>
      </c>
      <c r="V89" s="121">
        <f>R89*28</f>
        <v>0</v>
      </c>
      <c r="W89" s="270">
        <f>S89*265</f>
        <v>0</v>
      </c>
      <c r="X89" s="282">
        <f>SUM(U89:W89)</f>
        <v>0</v>
      </c>
    </row>
    <row r="90" spans="1:24" x14ac:dyDescent="0.2">
      <c r="A90" s="428"/>
      <c r="B90" s="454"/>
      <c r="C90" s="452"/>
      <c r="D90" s="452"/>
      <c r="E90" s="100"/>
      <c r="F90" s="452"/>
      <c r="G90" s="453"/>
      <c r="H90" s="438"/>
      <c r="I90" s="83"/>
      <c r="J90" s="82"/>
      <c r="K90" s="82"/>
      <c r="L90" s="459"/>
      <c r="M90" s="142"/>
      <c r="N90" s="142"/>
      <c r="O90" s="142"/>
      <c r="Q90" s="281">
        <f>E90*D90*J90*0.001</f>
        <v>0</v>
      </c>
      <c r="R90" s="121">
        <f>E90*D90*K90*0.000001</f>
        <v>0</v>
      </c>
      <c r="S90" s="269">
        <f>E90*D90*L90*0.000001</f>
        <v>0</v>
      </c>
      <c r="T90" s="71">
        <f>F90*Q90</f>
        <v>0</v>
      </c>
      <c r="U90" s="268">
        <f>Q90*1</f>
        <v>0</v>
      </c>
      <c r="V90" s="121">
        <f t="shared" ref="V90:V108" si="18">R90*28</f>
        <v>0</v>
      </c>
      <c r="W90" s="270">
        <f t="shared" ref="W90:W108" si="19">S90*265</f>
        <v>0</v>
      </c>
      <c r="X90" s="21">
        <f>SUM(U90:W90)</f>
        <v>0</v>
      </c>
    </row>
    <row r="91" spans="1:24" x14ac:dyDescent="0.2">
      <c r="A91" s="428"/>
      <c r="B91" s="454"/>
      <c r="C91" s="452"/>
      <c r="D91" s="452"/>
      <c r="E91" s="100"/>
      <c r="F91" s="452"/>
      <c r="G91" s="453"/>
      <c r="H91" s="438"/>
      <c r="I91" s="83"/>
      <c r="J91" s="82"/>
      <c r="K91" s="82"/>
      <c r="L91" s="459"/>
      <c r="M91" s="142"/>
      <c r="N91" s="142"/>
      <c r="O91" s="142"/>
      <c r="Q91" s="281">
        <f>E91*D91*J91*0.001</f>
        <v>0</v>
      </c>
      <c r="R91" s="121">
        <f>E91*D91*K91*0.000001</f>
        <v>0</v>
      </c>
      <c r="S91" s="269">
        <f>E91*D91*L91*0.000001</f>
        <v>0</v>
      </c>
      <c r="T91" s="71">
        <f>F91*Q91</f>
        <v>0</v>
      </c>
      <c r="U91" s="268">
        <f>Q91*1</f>
        <v>0</v>
      </c>
      <c r="V91" s="121">
        <f t="shared" si="18"/>
        <v>0</v>
      </c>
      <c r="W91" s="270">
        <f t="shared" si="19"/>
        <v>0</v>
      </c>
      <c r="X91" s="21">
        <f>SUM(U91:W91)</f>
        <v>0</v>
      </c>
    </row>
    <row r="92" spans="1:24" x14ac:dyDescent="0.2">
      <c r="A92" s="428"/>
      <c r="B92" s="454"/>
      <c r="C92" s="452"/>
      <c r="D92" s="452"/>
      <c r="E92" s="100"/>
      <c r="F92" s="452"/>
      <c r="G92" s="453"/>
      <c r="H92" s="438"/>
      <c r="I92" s="83"/>
      <c r="J92" s="82"/>
      <c r="K92" s="82"/>
      <c r="L92" s="459"/>
      <c r="M92" s="142"/>
      <c r="N92" s="142"/>
      <c r="O92" s="142"/>
      <c r="Q92" s="281">
        <f>E92*D92*J92*0.001</f>
        <v>0</v>
      </c>
      <c r="R92" s="121">
        <f>E92*D92*K92*0.000001</f>
        <v>0</v>
      </c>
      <c r="S92" s="269">
        <f>E92*D92*L92*0.000001</f>
        <v>0</v>
      </c>
      <c r="T92" s="71">
        <f>F92*Q92</f>
        <v>0</v>
      </c>
      <c r="U92" s="268">
        <f>Q92*1</f>
        <v>0</v>
      </c>
      <c r="V92" s="121">
        <f t="shared" si="18"/>
        <v>0</v>
      </c>
      <c r="W92" s="270">
        <f t="shared" si="19"/>
        <v>0</v>
      </c>
      <c r="X92" s="21">
        <f>SUM(U92:W92)</f>
        <v>0</v>
      </c>
    </row>
    <row r="93" spans="1:24" x14ac:dyDescent="0.2">
      <c r="A93" s="428"/>
      <c r="B93" s="454"/>
      <c r="C93" s="452"/>
      <c r="D93" s="460"/>
      <c r="E93" s="407"/>
      <c r="F93" s="460"/>
      <c r="G93" s="453"/>
      <c r="H93" s="438"/>
      <c r="I93" s="83"/>
      <c r="J93" s="471"/>
      <c r="K93" s="471"/>
      <c r="L93" s="408"/>
      <c r="M93" s="142"/>
      <c r="N93" s="142"/>
      <c r="O93" s="142"/>
      <c r="Q93" s="281">
        <f>E93*D93*J93*0.001</f>
        <v>0</v>
      </c>
      <c r="R93" s="121">
        <f>E93*D93*K93*0.000001</f>
        <v>0</v>
      </c>
      <c r="S93" s="269">
        <f>E93*D93*L93*0.000001</f>
        <v>0</v>
      </c>
      <c r="T93" s="71">
        <f>F93*Q93</f>
        <v>0</v>
      </c>
      <c r="U93" s="268">
        <f>Q93*1</f>
        <v>0</v>
      </c>
      <c r="V93" s="121">
        <f t="shared" si="18"/>
        <v>0</v>
      </c>
      <c r="W93" s="270">
        <f t="shared" si="19"/>
        <v>0</v>
      </c>
      <c r="X93" s="21">
        <f>SUM(U93:W93)</f>
        <v>0</v>
      </c>
    </row>
    <row r="94" spans="1:24" x14ac:dyDescent="0.2">
      <c r="A94" s="428"/>
      <c r="B94" s="454"/>
      <c r="C94" s="452"/>
      <c r="D94" s="460"/>
      <c r="E94" s="407"/>
      <c r="F94" s="460"/>
      <c r="G94" s="453"/>
      <c r="H94" s="438"/>
      <c r="I94" s="83"/>
      <c r="J94" s="471"/>
      <c r="K94" s="471"/>
      <c r="L94" s="408"/>
      <c r="M94" s="142"/>
      <c r="N94" s="142"/>
      <c r="O94" s="142"/>
      <c r="Q94" s="281">
        <f t="shared" ref="Q94:Q104" si="20">E94*D94*J94*0.001</f>
        <v>0</v>
      </c>
      <c r="R94" s="121">
        <f t="shared" ref="R94:R104" si="21">E94*D94*K94*0.000001</f>
        <v>0</v>
      </c>
      <c r="S94" s="269">
        <f t="shared" ref="S94:S104" si="22">E94*D94*L94*0.000001</f>
        <v>0</v>
      </c>
      <c r="T94" s="71">
        <f t="shared" ref="T94:T104" si="23">F94*Q94</f>
        <v>0</v>
      </c>
      <c r="U94" s="268">
        <f t="shared" ref="U94:U104" si="24">Q94*1</f>
        <v>0</v>
      </c>
      <c r="V94" s="121">
        <f t="shared" si="18"/>
        <v>0</v>
      </c>
      <c r="W94" s="270">
        <f t="shared" si="19"/>
        <v>0</v>
      </c>
      <c r="X94" s="21">
        <f t="shared" ref="X94:X104" si="25">SUM(U94:W94)</f>
        <v>0</v>
      </c>
    </row>
    <row r="95" spans="1:24" x14ac:dyDescent="0.2">
      <c r="A95" s="428"/>
      <c r="B95" s="454"/>
      <c r="C95" s="452"/>
      <c r="D95" s="460"/>
      <c r="E95" s="407"/>
      <c r="F95" s="460"/>
      <c r="G95" s="453"/>
      <c r="H95" s="438"/>
      <c r="I95" s="83"/>
      <c r="J95" s="471"/>
      <c r="K95" s="471"/>
      <c r="L95" s="408"/>
      <c r="M95" s="142"/>
      <c r="N95" s="142"/>
      <c r="O95" s="142"/>
      <c r="Q95" s="281">
        <f>E95*D95*J95*0.001</f>
        <v>0</v>
      </c>
      <c r="R95" s="121">
        <f>E95*D95*K95*0.000001</f>
        <v>0</v>
      </c>
      <c r="S95" s="269">
        <f>E95*D95*L95*0.000001</f>
        <v>0</v>
      </c>
      <c r="T95" s="71">
        <f>F95*Q95</f>
        <v>0</v>
      </c>
      <c r="U95" s="268">
        <f>Q95*1</f>
        <v>0</v>
      </c>
      <c r="V95" s="121">
        <f t="shared" si="18"/>
        <v>0</v>
      </c>
      <c r="W95" s="270">
        <f t="shared" si="19"/>
        <v>0</v>
      </c>
      <c r="X95" s="21">
        <f>SUM(U95:W95)</f>
        <v>0</v>
      </c>
    </row>
    <row r="96" spans="1:24" x14ac:dyDescent="0.2">
      <c r="A96" s="428"/>
      <c r="B96" s="454"/>
      <c r="C96" s="452"/>
      <c r="D96" s="460"/>
      <c r="E96" s="407"/>
      <c r="F96" s="460"/>
      <c r="G96" s="453"/>
      <c r="H96" s="438"/>
      <c r="I96" s="83"/>
      <c r="J96" s="471"/>
      <c r="K96" s="471"/>
      <c r="L96" s="408"/>
      <c r="M96" s="142"/>
      <c r="N96" s="142"/>
      <c r="O96" s="142"/>
      <c r="Q96" s="281">
        <f>E96*D96*J96*0.001</f>
        <v>0</v>
      </c>
      <c r="R96" s="121">
        <f>E96*D96*K96*0.000001</f>
        <v>0</v>
      </c>
      <c r="S96" s="269">
        <f>E96*D96*L96*0.000001</f>
        <v>0</v>
      </c>
      <c r="T96" s="71">
        <f>F96*Q96</f>
        <v>0</v>
      </c>
      <c r="U96" s="268">
        <f>Q96*1</f>
        <v>0</v>
      </c>
      <c r="V96" s="121">
        <f t="shared" si="18"/>
        <v>0</v>
      </c>
      <c r="W96" s="270">
        <f t="shared" si="19"/>
        <v>0</v>
      </c>
      <c r="X96" s="21">
        <f>SUM(U96:W96)</f>
        <v>0</v>
      </c>
    </row>
    <row r="97" spans="1:24" x14ac:dyDescent="0.2">
      <c r="A97" s="428"/>
      <c r="B97" s="454"/>
      <c r="C97" s="452"/>
      <c r="D97" s="460"/>
      <c r="E97" s="407"/>
      <c r="F97" s="460"/>
      <c r="G97" s="453"/>
      <c r="H97" s="438"/>
      <c r="I97" s="83"/>
      <c r="J97" s="471"/>
      <c r="K97" s="471"/>
      <c r="L97" s="408"/>
      <c r="M97" s="142"/>
      <c r="N97" s="142"/>
      <c r="O97" s="142"/>
      <c r="Q97" s="281">
        <f>E97*D97*J97*0.001</f>
        <v>0</v>
      </c>
      <c r="R97" s="121">
        <f>E97*D97*K97*0.000001</f>
        <v>0</v>
      </c>
      <c r="S97" s="269">
        <f>E97*D97*L97*0.000001</f>
        <v>0</v>
      </c>
      <c r="T97" s="71">
        <f>F97*Q97</f>
        <v>0</v>
      </c>
      <c r="U97" s="268">
        <f>Q97*1</f>
        <v>0</v>
      </c>
      <c r="V97" s="121">
        <f t="shared" si="18"/>
        <v>0</v>
      </c>
      <c r="W97" s="270">
        <f t="shared" si="19"/>
        <v>0</v>
      </c>
      <c r="X97" s="21">
        <f>SUM(U97:W97)</f>
        <v>0</v>
      </c>
    </row>
    <row r="98" spans="1:24" x14ac:dyDescent="0.2">
      <c r="A98" s="428"/>
      <c r="B98" s="454"/>
      <c r="C98" s="452"/>
      <c r="D98" s="460"/>
      <c r="E98" s="407"/>
      <c r="F98" s="460"/>
      <c r="G98" s="453"/>
      <c r="H98" s="438"/>
      <c r="I98" s="83"/>
      <c r="J98" s="471"/>
      <c r="K98" s="471"/>
      <c r="L98" s="408"/>
      <c r="M98" s="142"/>
      <c r="N98" s="142"/>
      <c r="O98" s="142"/>
      <c r="Q98" s="281">
        <f>E98*D98*J98*0.001</f>
        <v>0</v>
      </c>
      <c r="R98" s="121">
        <f>E98*D98*K98*0.000001</f>
        <v>0</v>
      </c>
      <c r="S98" s="269">
        <f>E98*D98*L98*0.000001</f>
        <v>0</v>
      </c>
      <c r="T98" s="71">
        <f>F98*Q98</f>
        <v>0</v>
      </c>
      <c r="U98" s="268">
        <f>Q98*1</f>
        <v>0</v>
      </c>
      <c r="V98" s="121">
        <f t="shared" si="18"/>
        <v>0</v>
      </c>
      <c r="W98" s="270">
        <f t="shared" si="19"/>
        <v>0</v>
      </c>
      <c r="X98" s="21">
        <f>SUM(U98:W98)</f>
        <v>0</v>
      </c>
    </row>
    <row r="99" spans="1:24" x14ac:dyDescent="0.2">
      <c r="A99" s="428"/>
      <c r="B99" s="454"/>
      <c r="C99" s="452"/>
      <c r="D99" s="460"/>
      <c r="E99" s="407"/>
      <c r="F99" s="460"/>
      <c r="G99" s="453"/>
      <c r="H99" s="438"/>
      <c r="I99" s="83"/>
      <c r="J99" s="471"/>
      <c r="K99" s="471"/>
      <c r="L99" s="408"/>
      <c r="M99" s="142"/>
      <c r="N99" s="142"/>
      <c r="O99" s="142"/>
      <c r="Q99" s="281">
        <f>E99*D99*J99*0.001</f>
        <v>0</v>
      </c>
      <c r="R99" s="121">
        <f>E99*D99*K99*0.000001</f>
        <v>0</v>
      </c>
      <c r="S99" s="269">
        <f>E99*D99*L99*0.000001</f>
        <v>0</v>
      </c>
      <c r="T99" s="71">
        <f>F99*Q99</f>
        <v>0</v>
      </c>
      <c r="U99" s="268">
        <f>Q99*1</f>
        <v>0</v>
      </c>
      <c r="V99" s="121">
        <f t="shared" si="18"/>
        <v>0</v>
      </c>
      <c r="W99" s="270">
        <f t="shared" si="19"/>
        <v>0</v>
      </c>
      <c r="X99" s="21">
        <f>SUM(U99:W99)</f>
        <v>0</v>
      </c>
    </row>
    <row r="100" spans="1:24" x14ac:dyDescent="0.2">
      <c r="A100" s="428"/>
      <c r="B100" s="454"/>
      <c r="C100" s="452"/>
      <c r="D100" s="460"/>
      <c r="E100" s="407"/>
      <c r="F100" s="460"/>
      <c r="G100" s="453"/>
      <c r="H100" s="438"/>
      <c r="I100" s="83"/>
      <c r="J100" s="471"/>
      <c r="K100" s="471"/>
      <c r="L100" s="408"/>
      <c r="M100" s="142"/>
      <c r="N100" s="142"/>
      <c r="O100" s="142"/>
      <c r="Q100" s="281">
        <f t="shared" si="20"/>
        <v>0</v>
      </c>
      <c r="R100" s="121">
        <f t="shared" si="21"/>
        <v>0</v>
      </c>
      <c r="S100" s="269">
        <f t="shared" si="22"/>
        <v>0</v>
      </c>
      <c r="T100" s="71">
        <f t="shared" si="23"/>
        <v>0</v>
      </c>
      <c r="U100" s="268">
        <f t="shared" si="24"/>
        <v>0</v>
      </c>
      <c r="V100" s="121">
        <f t="shared" si="18"/>
        <v>0</v>
      </c>
      <c r="W100" s="270">
        <f t="shared" si="19"/>
        <v>0</v>
      </c>
      <c r="X100" s="21">
        <f t="shared" si="25"/>
        <v>0</v>
      </c>
    </row>
    <row r="101" spans="1:24" x14ac:dyDescent="0.2">
      <c r="A101" s="428"/>
      <c r="B101" s="454"/>
      <c r="C101" s="452"/>
      <c r="D101" s="460"/>
      <c r="E101" s="407"/>
      <c r="F101" s="460"/>
      <c r="G101" s="453"/>
      <c r="H101" s="438"/>
      <c r="I101" s="83"/>
      <c r="J101" s="471"/>
      <c r="K101" s="471"/>
      <c r="L101" s="408"/>
      <c r="M101" s="142"/>
      <c r="N101" s="142"/>
      <c r="O101" s="142"/>
      <c r="Q101" s="281">
        <f t="shared" si="20"/>
        <v>0</v>
      </c>
      <c r="R101" s="121">
        <f t="shared" si="21"/>
        <v>0</v>
      </c>
      <c r="S101" s="269">
        <f t="shared" si="22"/>
        <v>0</v>
      </c>
      <c r="T101" s="71">
        <f t="shared" si="23"/>
        <v>0</v>
      </c>
      <c r="U101" s="268">
        <f t="shared" si="24"/>
        <v>0</v>
      </c>
      <c r="V101" s="121">
        <f t="shared" si="18"/>
        <v>0</v>
      </c>
      <c r="W101" s="270">
        <f t="shared" si="19"/>
        <v>0</v>
      </c>
      <c r="X101" s="21">
        <f t="shared" si="25"/>
        <v>0</v>
      </c>
    </row>
    <row r="102" spans="1:24" x14ac:dyDescent="0.2">
      <c r="A102" s="428"/>
      <c r="B102" s="454"/>
      <c r="C102" s="452"/>
      <c r="D102" s="460"/>
      <c r="E102" s="407"/>
      <c r="F102" s="460"/>
      <c r="G102" s="453"/>
      <c r="H102" s="438"/>
      <c r="I102" s="83"/>
      <c r="J102" s="471"/>
      <c r="K102" s="471"/>
      <c r="L102" s="408"/>
      <c r="M102" s="142"/>
      <c r="N102" s="142"/>
      <c r="O102" s="142"/>
      <c r="Q102" s="281">
        <f t="shared" si="20"/>
        <v>0</v>
      </c>
      <c r="R102" s="121">
        <f t="shared" si="21"/>
        <v>0</v>
      </c>
      <c r="S102" s="269">
        <f t="shared" si="22"/>
        <v>0</v>
      </c>
      <c r="T102" s="71">
        <f t="shared" si="23"/>
        <v>0</v>
      </c>
      <c r="U102" s="268">
        <f t="shared" si="24"/>
        <v>0</v>
      </c>
      <c r="V102" s="121">
        <f t="shared" si="18"/>
        <v>0</v>
      </c>
      <c r="W102" s="270">
        <f t="shared" si="19"/>
        <v>0</v>
      </c>
      <c r="X102" s="21">
        <f t="shared" si="25"/>
        <v>0</v>
      </c>
    </row>
    <row r="103" spans="1:24" x14ac:dyDescent="0.2">
      <c r="A103" s="428"/>
      <c r="B103" s="454"/>
      <c r="C103" s="452"/>
      <c r="D103" s="460"/>
      <c r="E103" s="407"/>
      <c r="F103" s="460"/>
      <c r="G103" s="453"/>
      <c r="H103" s="438"/>
      <c r="I103" s="83"/>
      <c r="J103" s="471"/>
      <c r="K103" s="471"/>
      <c r="L103" s="408"/>
      <c r="M103" s="142"/>
      <c r="N103" s="142"/>
      <c r="O103" s="142"/>
      <c r="Q103" s="281">
        <f t="shared" si="20"/>
        <v>0</v>
      </c>
      <c r="R103" s="121">
        <f t="shared" si="21"/>
        <v>0</v>
      </c>
      <c r="S103" s="269">
        <f t="shared" si="22"/>
        <v>0</v>
      </c>
      <c r="T103" s="71">
        <f t="shared" si="23"/>
        <v>0</v>
      </c>
      <c r="U103" s="268">
        <f t="shared" si="24"/>
        <v>0</v>
      </c>
      <c r="V103" s="121">
        <f t="shared" si="18"/>
        <v>0</v>
      </c>
      <c r="W103" s="270">
        <f t="shared" si="19"/>
        <v>0</v>
      </c>
      <c r="X103" s="21">
        <f t="shared" si="25"/>
        <v>0</v>
      </c>
    </row>
    <row r="104" spans="1:24" x14ac:dyDescent="0.2">
      <c r="A104" s="428"/>
      <c r="B104" s="454"/>
      <c r="C104" s="452"/>
      <c r="D104" s="460"/>
      <c r="E104" s="407"/>
      <c r="F104" s="460"/>
      <c r="G104" s="453"/>
      <c r="H104" s="438"/>
      <c r="I104" s="83"/>
      <c r="J104" s="471"/>
      <c r="K104" s="471"/>
      <c r="L104" s="408"/>
      <c r="M104" s="142"/>
      <c r="N104" s="142"/>
      <c r="O104" s="142"/>
      <c r="Q104" s="281">
        <f t="shared" si="20"/>
        <v>0</v>
      </c>
      <c r="R104" s="121">
        <f t="shared" si="21"/>
        <v>0</v>
      </c>
      <c r="S104" s="269">
        <f t="shared" si="22"/>
        <v>0</v>
      </c>
      <c r="T104" s="71">
        <f t="shared" si="23"/>
        <v>0</v>
      </c>
      <c r="U104" s="268">
        <f t="shared" si="24"/>
        <v>0</v>
      </c>
      <c r="V104" s="121">
        <f t="shared" si="18"/>
        <v>0</v>
      </c>
      <c r="W104" s="270">
        <f t="shared" si="19"/>
        <v>0</v>
      </c>
      <c r="X104" s="21">
        <f t="shared" si="25"/>
        <v>0</v>
      </c>
    </row>
    <row r="105" spans="1:24" x14ac:dyDescent="0.2">
      <c r="A105" s="428"/>
      <c r="B105" s="454"/>
      <c r="C105" s="452"/>
      <c r="D105" s="460"/>
      <c r="E105" s="407"/>
      <c r="F105" s="460"/>
      <c r="G105" s="453"/>
      <c r="H105" s="438"/>
      <c r="I105" s="83"/>
      <c r="J105" s="471"/>
      <c r="K105" s="471"/>
      <c r="L105" s="408"/>
      <c r="M105" s="142"/>
      <c r="N105" s="142"/>
      <c r="O105" s="142"/>
      <c r="Q105" s="281">
        <f>E105*D105*J105*0.001</f>
        <v>0</v>
      </c>
      <c r="R105" s="121">
        <f>E105*D105*K105*0.000001</f>
        <v>0</v>
      </c>
      <c r="S105" s="269">
        <f>E105*D105*L105*0.000001</f>
        <v>0</v>
      </c>
      <c r="T105" s="71">
        <f>F105*Q105</f>
        <v>0</v>
      </c>
      <c r="U105" s="268">
        <f>Q105*1</f>
        <v>0</v>
      </c>
      <c r="V105" s="121">
        <f t="shared" si="18"/>
        <v>0</v>
      </c>
      <c r="W105" s="270">
        <f t="shared" si="19"/>
        <v>0</v>
      </c>
      <c r="X105" s="21">
        <f>SUM(U105:W105)</f>
        <v>0</v>
      </c>
    </row>
    <row r="106" spans="1:24" x14ac:dyDescent="0.2">
      <c r="A106" s="428"/>
      <c r="B106" s="454"/>
      <c r="C106" s="452"/>
      <c r="D106" s="460"/>
      <c r="E106" s="407"/>
      <c r="F106" s="460"/>
      <c r="G106" s="453"/>
      <c r="H106" s="438"/>
      <c r="I106" s="83"/>
      <c r="J106" s="471"/>
      <c r="K106" s="471"/>
      <c r="L106" s="408"/>
      <c r="M106" s="142"/>
      <c r="N106" s="142"/>
      <c r="O106" s="142"/>
      <c r="Q106" s="281">
        <f>E106*D106*J106*0.001</f>
        <v>0</v>
      </c>
      <c r="R106" s="121">
        <f>E106*D106*K106*0.000001</f>
        <v>0</v>
      </c>
      <c r="S106" s="269">
        <f>E106*D106*L106*0.000001</f>
        <v>0</v>
      </c>
      <c r="T106" s="71">
        <f>F106*Q106</f>
        <v>0</v>
      </c>
      <c r="U106" s="268">
        <f>Q106*1</f>
        <v>0</v>
      </c>
      <c r="V106" s="121">
        <f t="shared" si="18"/>
        <v>0</v>
      </c>
      <c r="W106" s="270">
        <f t="shared" si="19"/>
        <v>0</v>
      </c>
      <c r="X106" s="21">
        <f>SUM(U106:W106)</f>
        <v>0</v>
      </c>
    </row>
    <row r="107" spans="1:24" x14ac:dyDescent="0.2">
      <c r="A107" s="428"/>
      <c r="B107" s="454"/>
      <c r="C107" s="452"/>
      <c r="D107" s="460"/>
      <c r="E107" s="407"/>
      <c r="F107" s="460"/>
      <c r="G107" s="453"/>
      <c r="H107" s="438"/>
      <c r="I107" s="83"/>
      <c r="J107" s="471"/>
      <c r="K107" s="407"/>
      <c r="L107" s="463"/>
      <c r="M107" s="142"/>
      <c r="N107" s="142"/>
      <c r="O107" s="142"/>
      <c r="Q107" s="281">
        <f>E107*D107*J107*0.001</f>
        <v>0</v>
      </c>
      <c r="R107" s="121">
        <f>E107*D107*K107*0.000001</f>
        <v>0</v>
      </c>
      <c r="S107" s="269">
        <f>E107*D107*L107*0.000001</f>
        <v>0</v>
      </c>
      <c r="T107" s="71">
        <f>F107*Q107</f>
        <v>0</v>
      </c>
      <c r="U107" s="268">
        <f>Q107*1</f>
        <v>0</v>
      </c>
      <c r="V107" s="121">
        <f t="shared" si="18"/>
        <v>0</v>
      </c>
      <c r="W107" s="270">
        <f t="shared" si="19"/>
        <v>0</v>
      </c>
      <c r="X107" s="21">
        <f>SUM(U107:W107)</f>
        <v>0</v>
      </c>
    </row>
    <row r="108" spans="1:24" ht="15.75" thickBot="1" x14ac:dyDescent="0.25">
      <c r="A108" s="102"/>
      <c r="B108" s="128"/>
      <c r="C108" s="465"/>
      <c r="D108" s="465"/>
      <c r="E108" s="410"/>
      <c r="F108" s="465"/>
      <c r="G108" s="102"/>
      <c r="H108" s="85"/>
      <c r="I108" s="86"/>
      <c r="J108" s="472"/>
      <c r="K108" s="410"/>
      <c r="L108" s="467"/>
      <c r="M108" s="142"/>
      <c r="N108" s="142"/>
      <c r="O108" s="142"/>
      <c r="Q108" s="281">
        <f>E108*D108*J108*0.001</f>
        <v>0</v>
      </c>
      <c r="R108" s="121">
        <f>E108*D108*K108*0.000001</f>
        <v>0</v>
      </c>
      <c r="S108" s="269">
        <f>E108*D108*L108*0.000001</f>
        <v>0</v>
      </c>
      <c r="T108" s="23">
        <f>F108*Q108</f>
        <v>0</v>
      </c>
      <c r="U108" s="160">
        <f>Q108*1</f>
        <v>0</v>
      </c>
      <c r="V108" s="121">
        <f t="shared" si="18"/>
        <v>0</v>
      </c>
      <c r="W108" s="270">
        <f t="shared" si="19"/>
        <v>0</v>
      </c>
      <c r="X108" s="271">
        <f>SUM(U108:W108)</f>
        <v>0</v>
      </c>
    </row>
    <row r="109" spans="1:24" ht="18.75" thickBot="1" x14ac:dyDescent="0.3">
      <c r="A109" s="142"/>
      <c r="B109" s="142"/>
      <c r="C109" s="142"/>
      <c r="D109" s="142"/>
      <c r="E109" s="142"/>
      <c r="F109" s="142"/>
      <c r="G109" s="142"/>
      <c r="H109" s="142"/>
      <c r="I109" s="142"/>
      <c r="J109" s="142"/>
      <c r="K109" s="142"/>
      <c r="L109" s="142"/>
      <c r="M109" s="142"/>
      <c r="N109" s="142"/>
      <c r="O109" s="142"/>
      <c r="Q109" s="48">
        <f t="shared" ref="Q109:X109" si="26">SUM(Q89:Q108)</f>
        <v>0</v>
      </c>
      <c r="R109" s="49">
        <f t="shared" si="26"/>
        <v>0</v>
      </c>
      <c r="S109" s="49">
        <f t="shared" si="26"/>
        <v>0</v>
      </c>
      <c r="T109" s="50">
        <f t="shared" si="26"/>
        <v>0</v>
      </c>
      <c r="U109" s="48">
        <f t="shared" si="26"/>
        <v>0</v>
      </c>
      <c r="V109" s="50">
        <f t="shared" si="26"/>
        <v>0</v>
      </c>
      <c r="W109" s="48">
        <f t="shared" si="26"/>
        <v>0</v>
      </c>
      <c r="X109" s="50">
        <f t="shared" si="26"/>
        <v>0</v>
      </c>
    </row>
    <row r="110" spans="1:24" ht="16.5" customHeight="1" thickBot="1" x14ac:dyDescent="0.3">
      <c r="A110" s="638" t="s">
        <v>472</v>
      </c>
      <c r="B110" s="639"/>
      <c r="C110" s="639"/>
      <c r="D110" s="639"/>
      <c r="E110" s="639"/>
      <c r="F110" s="639"/>
      <c r="G110" s="639"/>
      <c r="H110" s="639"/>
      <c r="I110" s="639"/>
      <c r="J110" s="639"/>
      <c r="K110" s="639"/>
      <c r="L110" s="639"/>
      <c r="M110" s="639"/>
      <c r="N110" s="639"/>
      <c r="O110" s="640"/>
      <c r="Q110" s="26"/>
      <c r="R110" s="26"/>
      <c r="S110" s="25"/>
      <c r="T110" s="26"/>
      <c r="U110" s="25"/>
      <c r="V110" s="25"/>
      <c r="W110" s="25"/>
      <c r="X110" s="25"/>
    </row>
    <row r="111" spans="1:24" ht="16.5" customHeight="1" thickBot="1" x14ac:dyDescent="0.3">
      <c r="A111" s="641" t="s">
        <v>270</v>
      </c>
      <c r="B111" s="642"/>
      <c r="C111" s="642"/>
      <c r="D111" s="642"/>
      <c r="E111" s="642"/>
      <c r="F111" s="642"/>
      <c r="G111" s="642"/>
      <c r="H111" s="642"/>
      <c r="I111" s="642"/>
      <c r="J111" s="642"/>
      <c r="K111" s="642"/>
      <c r="L111" s="642"/>
      <c r="M111" s="642"/>
      <c r="N111" s="642"/>
      <c r="O111" s="643"/>
      <c r="P111" s="25"/>
      <c r="Q111" s="25"/>
      <c r="R111" s="25"/>
      <c r="S111" s="25"/>
      <c r="T111" s="25"/>
      <c r="U111" s="25"/>
      <c r="V111" s="25"/>
      <c r="W111" s="25"/>
    </row>
    <row r="112" spans="1:24" ht="32.25" thickBot="1" x14ac:dyDescent="0.4">
      <c r="A112" s="635" t="s">
        <v>103</v>
      </c>
      <c r="B112" s="636"/>
      <c r="C112" s="636"/>
      <c r="D112" s="636"/>
      <c r="E112" s="636"/>
      <c r="F112" s="637"/>
      <c r="G112" s="635" t="s">
        <v>106</v>
      </c>
      <c r="H112" s="636"/>
      <c r="I112" s="636"/>
      <c r="J112" s="636"/>
      <c r="K112" s="636"/>
      <c r="L112" s="637"/>
      <c r="M112" s="283" t="s">
        <v>104</v>
      </c>
      <c r="N112" s="636" t="s">
        <v>105</v>
      </c>
      <c r="O112" s="637"/>
      <c r="P112" s="80"/>
      <c r="Q112" s="617" t="s">
        <v>35</v>
      </c>
      <c r="R112" s="618"/>
      <c r="S112" s="618"/>
      <c r="T112" s="619"/>
      <c r="U112" s="676" t="s">
        <v>391</v>
      </c>
      <c r="V112" s="677"/>
      <c r="W112" s="677"/>
      <c r="X112" s="678"/>
    </row>
    <row r="113" spans="1:84" ht="158.25" thickBot="1" x14ac:dyDescent="0.25">
      <c r="A113" s="256" t="s">
        <v>6</v>
      </c>
      <c r="B113" s="258" t="s">
        <v>4</v>
      </c>
      <c r="C113" s="258" t="s">
        <v>5</v>
      </c>
      <c r="D113" s="257" t="s">
        <v>245</v>
      </c>
      <c r="E113" s="258" t="s">
        <v>248</v>
      </c>
      <c r="F113" s="284" t="s">
        <v>249</v>
      </c>
      <c r="G113" s="260" t="s">
        <v>250</v>
      </c>
      <c r="H113" s="258" t="s">
        <v>251</v>
      </c>
      <c r="I113" s="258" t="s">
        <v>252</v>
      </c>
      <c r="J113" s="258" t="s">
        <v>253</v>
      </c>
      <c r="K113" s="258" t="s">
        <v>254</v>
      </c>
      <c r="L113" s="257" t="s">
        <v>255</v>
      </c>
      <c r="M113" s="285" t="s">
        <v>389</v>
      </c>
      <c r="N113" s="261" t="s">
        <v>404</v>
      </c>
      <c r="O113" s="262" t="s">
        <v>405</v>
      </c>
      <c r="P113" s="286"/>
      <c r="Q113" s="51" t="s">
        <v>389</v>
      </c>
      <c r="R113" s="52" t="s">
        <v>387</v>
      </c>
      <c r="S113" s="53" t="s">
        <v>388</v>
      </c>
      <c r="T113" s="54" t="s">
        <v>403</v>
      </c>
      <c r="U113" s="51" t="s">
        <v>390</v>
      </c>
      <c r="V113" s="52" t="s">
        <v>387</v>
      </c>
      <c r="W113" s="55" t="s">
        <v>388</v>
      </c>
      <c r="X113" s="57" t="s">
        <v>26</v>
      </c>
    </row>
    <row r="114" spans="1:84" x14ac:dyDescent="0.2">
      <c r="A114" s="468" t="s">
        <v>206</v>
      </c>
      <c r="B114" s="454"/>
      <c r="C114" s="455"/>
      <c r="D114" s="455"/>
      <c r="E114" s="454"/>
      <c r="F114" s="458"/>
      <c r="G114" s="457"/>
      <c r="H114" s="125"/>
      <c r="I114" s="125"/>
      <c r="J114" s="125"/>
      <c r="K114" s="125"/>
      <c r="L114" s="456"/>
      <c r="M114" s="473"/>
      <c r="N114" s="125"/>
      <c r="O114" s="474"/>
      <c r="Q114" s="281">
        <f t="shared" ref="Q114:Q134" si="27">(G114*3.664*E114)-(((H114*I114-L114)+(J114*K114))*3.664)</f>
        <v>0</v>
      </c>
      <c r="R114" s="121">
        <f t="shared" ref="R114:R134" si="28">E114*N114*0.001</f>
        <v>0</v>
      </c>
      <c r="S114" s="269">
        <f t="shared" ref="S114:S134" si="29">E114*O114*0.001</f>
        <v>0</v>
      </c>
      <c r="T114" s="270">
        <f t="shared" ref="T114:T134" si="30">F114*Q114</f>
        <v>0</v>
      </c>
      <c r="U114" s="281">
        <f>Q114*1</f>
        <v>0</v>
      </c>
      <c r="V114" s="121">
        <f>R114*28</f>
        <v>0</v>
      </c>
      <c r="W114" s="270">
        <f>S114*265</f>
        <v>0</v>
      </c>
      <c r="X114" s="46">
        <f>SUM(U114:W114)</f>
        <v>0</v>
      </c>
    </row>
    <row r="115" spans="1:84" ht="15.75" thickBot="1" x14ac:dyDescent="0.25">
      <c r="A115" s="468" t="s">
        <v>206</v>
      </c>
      <c r="B115" s="454"/>
      <c r="C115" s="452"/>
      <c r="D115" s="452"/>
      <c r="E115" s="100"/>
      <c r="F115" s="350"/>
      <c r="G115" s="99"/>
      <c r="H115" s="82"/>
      <c r="I115" s="82"/>
      <c r="J115" s="82"/>
      <c r="K115" s="82"/>
      <c r="L115" s="406"/>
      <c r="M115" s="475"/>
      <c r="N115" s="82"/>
      <c r="O115" s="459"/>
      <c r="Q115" s="281">
        <f t="shared" si="27"/>
        <v>0</v>
      </c>
      <c r="R115" s="121">
        <f t="shared" si="28"/>
        <v>0</v>
      </c>
      <c r="S115" s="269">
        <f t="shared" si="29"/>
        <v>0</v>
      </c>
      <c r="T115" s="71">
        <f t="shared" si="30"/>
        <v>0</v>
      </c>
      <c r="U115" s="268">
        <f>Q115*1</f>
        <v>0</v>
      </c>
      <c r="V115" s="121">
        <f t="shared" ref="V115:V133" si="31">R115*28</f>
        <v>0</v>
      </c>
      <c r="W115" s="270">
        <f t="shared" ref="W115:W134" si="32">S115*265</f>
        <v>0</v>
      </c>
      <c r="X115" s="287">
        <f>SUM(U115:W115)</f>
        <v>0</v>
      </c>
    </row>
    <row r="116" spans="1:84" s="288" customFormat="1" ht="15.75" thickBot="1" x14ac:dyDescent="0.25">
      <c r="A116" s="468" t="s">
        <v>206</v>
      </c>
      <c r="B116" s="454"/>
      <c r="C116" s="452"/>
      <c r="D116" s="452"/>
      <c r="E116" s="100"/>
      <c r="F116" s="350"/>
      <c r="G116" s="99"/>
      <c r="H116" s="82"/>
      <c r="I116" s="82"/>
      <c r="J116" s="82"/>
      <c r="K116" s="82"/>
      <c r="L116" s="406"/>
      <c r="M116" s="475"/>
      <c r="N116" s="82"/>
      <c r="O116" s="459"/>
      <c r="P116" s="13"/>
      <c r="Q116" s="281">
        <f t="shared" si="27"/>
        <v>0</v>
      </c>
      <c r="R116" s="121">
        <f t="shared" si="28"/>
        <v>0</v>
      </c>
      <c r="S116" s="269">
        <f t="shared" si="29"/>
        <v>0</v>
      </c>
      <c r="T116" s="71">
        <f t="shared" si="30"/>
        <v>0</v>
      </c>
      <c r="U116" s="268">
        <f t="shared" ref="U116:U130" si="33">Q116*1</f>
        <v>0</v>
      </c>
      <c r="V116" s="121">
        <f t="shared" si="31"/>
        <v>0</v>
      </c>
      <c r="W116" s="270">
        <f t="shared" si="32"/>
        <v>0</v>
      </c>
      <c r="X116" s="287">
        <f t="shared" ref="X116:X130" si="34">SUM(U116:W116)</f>
        <v>0</v>
      </c>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row>
    <row r="117" spans="1:84" x14ac:dyDescent="0.2">
      <c r="A117" s="468" t="s">
        <v>206</v>
      </c>
      <c r="B117" s="454"/>
      <c r="C117" s="452"/>
      <c r="D117" s="452"/>
      <c r="E117" s="100"/>
      <c r="F117" s="350"/>
      <c r="G117" s="99"/>
      <c r="H117" s="82"/>
      <c r="I117" s="82"/>
      <c r="J117" s="82"/>
      <c r="K117" s="82"/>
      <c r="L117" s="406"/>
      <c r="M117" s="475"/>
      <c r="N117" s="82"/>
      <c r="O117" s="459"/>
      <c r="Q117" s="281">
        <f t="shared" si="27"/>
        <v>0</v>
      </c>
      <c r="R117" s="121">
        <f t="shared" si="28"/>
        <v>0</v>
      </c>
      <c r="S117" s="269">
        <f t="shared" si="29"/>
        <v>0</v>
      </c>
      <c r="T117" s="71">
        <f t="shared" si="30"/>
        <v>0</v>
      </c>
      <c r="U117" s="268">
        <f t="shared" si="33"/>
        <v>0</v>
      </c>
      <c r="V117" s="121">
        <f t="shared" si="31"/>
        <v>0</v>
      </c>
      <c r="W117" s="270">
        <f t="shared" si="32"/>
        <v>0</v>
      </c>
      <c r="X117" s="287">
        <f t="shared" si="34"/>
        <v>0</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row>
    <row r="118" spans="1:84" x14ac:dyDescent="0.2">
      <c r="A118" s="468" t="s">
        <v>206</v>
      </c>
      <c r="B118" s="454"/>
      <c r="C118" s="452"/>
      <c r="D118" s="452"/>
      <c r="E118" s="100"/>
      <c r="F118" s="350"/>
      <c r="G118" s="99"/>
      <c r="H118" s="82"/>
      <c r="I118" s="82"/>
      <c r="J118" s="82"/>
      <c r="K118" s="82"/>
      <c r="L118" s="406"/>
      <c r="M118" s="475"/>
      <c r="N118" s="82"/>
      <c r="O118" s="459"/>
      <c r="Q118" s="281">
        <f t="shared" si="27"/>
        <v>0</v>
      </c>
      <c r="R118" s="121">
        <f t="shared" si="28"/>
        <v>0</v>
      </c>
      <c r="S118" s="269">
        <f t="shared" si="29"/>
        <v>0</v>
      </c>
      <c r="T118" s="71">
        <f t="shared" si="30"/>
        <v>0</v>
      </c>
      <c r="U118" s="268">
        <f t="shared" si="33"/>
        <v>0</v>
      </c>
      <c r="V118" s="121">
        <f t="shared" si="31"/>
        <v>0</v>
      </c>
      <c r="W118" s="270">
        <f t="shared" si="32"/>
        <v>0</v>
      </c>
      <c r="X118" s="287">
        <f t="shared" si="34"/>
        <v>0</v>
      </c>
    </row>
    <row r="119" spans="1:84" x14ac:dyDescent="0.2">
      <c r="A119" s="468" t="s">
        <v>206</v>
      </c>
      <c r="B119" s="454"/>
      <c r="C119" s="452"/>
      <c r="D119" s="452"/>
      <c r="E119" s="100"/>
      <c r="F119" s="350"/>
      <c r="G119" s="99"/>
      <c r="H119" s="82"/>
      <c r="I119" s="82"/>
      <c r="J119" s="82"/>
      <c r="K119" s="82"/>
      <c r="L119" s="406"/>
      <c r="M119" s="475"/>
      <c r="N119" s="82"/>
      <c r="O119" s="459"/>
      <c r="Q119" s="281">
        <f t="shared" si="27"/>
        <v>0</v>
      </c>
      <c r="R119" s="121">
        <f t="shared" si="28"/>
        <v>0</v>
      </c>
      <c r="S119" s="269">
        <f t="shared" si="29"/>
        <v>0</v>
      </c>
      <c r="T119" s="71">
        <f t="shared" si="30"/>
        <v>0</v>
      </c>
      <c r="U119" s="268">
        <f t="shared" si="33"/>
        <v>0</v>
      </c>
      <c r="V119" s="121">
        <f t="shared" si="31"/>
        <v>0</v>
      </c>
      <c r="W119" s="270">
        <f t="shared" si="32"/>
        <v>0</v>
      </c>
      <c r="X119" s="287">
        <f t="shared" si="34"/>
        <v>0</v>
      </c>
    </row>
    <row r="120" spans="1:84" x14ac:dyDescent="0.2">
      <c r="A120" s="468" t="s">
        <v>206</v>
      </c>
      <c r="B120" s="454"/>
      <c r="C120" s="452"/>
      <c r="D120" s="452"/>
      <c r="E120" s="100"/>
      <c r="F120" s="350"/>
      <c r="G120" s="99"/>
      <c r="H120" s="82"/>
      <c r="I120" s="82"/>
      <c r="J120" s="82"/>
      <c r="K120" s="82"/>
      <c r="L120" s="406"/>
      <c r="M120" s="475"/>
      <c r="N120" s="82"/>
      <c r="O120" s="459"/>
      <c r="Q120" s="281">
        <f t="shared" si="27"/>
        <v>0</v>
      </c>
      <c r="R120" s="121">
        <f t="shared" si="28"/>
        <v>0</v>
      </c>
      <c r="S120" s="269">
        <f t="shared" si="29"/>
        <v>0</v>
      </c>
      <c r="T120" s="71">
        <f t="shared" si="30"/>
        <v>0</v>
      </c>
      <c r="U120" s="268">
        <f t="shared" si="33"/>
        <v>0</v>
      </c>
      <c r="V120" s="121">
        <f t="shared" si="31"/>
        <v>0</v>
      </c>
      <c r="W120" s="270">
        <f t="shared" si="32"/>
        <v>0</v>
      </c>
      <c r="X120" s="287">
        <f t="shared" si="34"/>
        <v>0</v>
      </c>
    </row>
    <row r="121" spans="1:84" x14ac:dyDescent="0.2">
      <c r="A121" s="468" t="s">
        <v>206</v>
      </c>
      <c r="B121" s="454"/>
      <c r="C121" s="452"/>
      <c r="D121" s="452"/>
      <c r="E121" s="100"/>
      <c r="F121" s="350"/>
      <c r="G121" s="99"/>
      <c r="H121" s="82"/>
      <c r="I121" s="82"/>
      <c r="J121" s="82"/>
      <c r="K121" s="82"/>
      <c r="L121" s="406"/>
      <c r="M121" s="475"/>
      <c r="N121" s="82"/>
      <c r="O121" s="459"/>
      <c r="Q121" s="281">
        <f t="shared" si="27"/>
        <v>0</v>
      </c>
      <c r="R121" s="121">
        <f t="shared" si="28"/>
        <v>0</v>
      </c>
      <c r="S121" s="269">
        <f t="shared" si="29"/>
        <v>0</v>
      </c>
      <c r="T121" s="71">
        <f t="shared" si="30"/>
        <v>0</v>
      </c>
      <c r="U121" s="268">
        <f t="shared" si="33"/>
        <v>0</v>
      </c>
      <c r="V121" s="121">
        <f t="shared" si="31"/>
        <v>0</v>
      </c>
      <c r="W121" s="270">
        <f t="shared" si="32"/>
        <v>0</v>
      </c>
      <c r="X121" s="287">
        <f t="shared" si="34"/>
        <v>0</v>
      </c>
    </row>
    <row r="122" spans="1:84" x14ac:dyDescent="0.2">
      <c r="A122" s="468" t="s">
        <v>206</v>
      </c>
      <c r="B122" s="454"/>
      <c r="C122" s="452"/>
      <c r="D122" s="452"/>
      <c r="E122" s="100"/>
      <c r="F122" s="350"/>
      <c r="G122" s="99"/>
      <c r="H122" s="82"/>
      <c r="I122" s="82"/>
      <c r="J122" s="82"/>
      <c r="K122" s="82"/>
      <c r="L122" s="406"/>
      <c r="M122" s="475"/>
      <c r="N122" s="82"/>
      <c r="O122" s="459"/>
      <c r="Q122" s="281">
        <f t="shared" si="27"/>
        <v>0</v>
      </c>
      <c r="R122" s="121">
        <f t="shared" si="28"/>
        <v>0</v>
      </c>
      <c r="S122" s="269">
        <f t="shared" si="29"/>
        <v>0</v>
      </c>
      <c r="T122" s="71">
        <f t="shared" si="30"/>
        <v>0</v>
      </c>
      <c r="U122" s="268">
        <f t="shared" si="33"/>
        <v>0</v>
      </c>
      <c r="V122" s="121">
        <f t="shared" si="31"/>
        <v>0</v>
      </c>
      <c r="W122" s="270">
        <f t="shared" si="32"/>
        <v>0</v>
      </c>
      <c r="X122" s="287">
        <f t="shared" si="34"/>
        <v>0</v>
      </c>
    </row>
    <row r="123" spans="1:84" x14ac:dyDescent="0.2">
      <c r="A123" s="468" t="s">
        <v>206</v>
      </c>
      <c r="B123" s="454"/>
      <c r="C123" s="452"/>
      <c r="D123" s="452"/>
      <c r="E123" s="100"/>
      <c r="F123" s="350"/>
      <c r="G123" s="99"/>
      <c r="H123" s="82"/>
      <c r="I123" s="82"/>
      <c r="J123" s="82"/>
      <c r="K123" s="82"/>
      <c r="L123" s="406"/>
      <c r="M123" s="475"/>
      <c r="N123" s="82"/>
      <c r="O123" s="459"/>
      <c r="Q123" s="281">
        <f t="shared" si="27"/>
        <v>0</v>
      </c>
      <c r="R123" s="121">
        <f t="shared" si="28"/>
        <v>0</v>
      </c>
      <c r="S123" s="269">
        <f t="shared" si="29"/>
        <v>0</v>
      </c>
      <c r="T123" s="71">
        <f t="shared" si="30"/>
        <v>0</v>
      </c>
      <c r="U123" s="268">
        <f t="shared" si="33"/>
        <v>0</v>
      </c>
      <c r="V123" s="121">
        <f t="shared" si="31"/>
        <v>0</v>
      </c>
      <c r="W123" s="270">
        <f t="shared" si="32"/>
        <v>0</v>
      </c>
      <c r="X123" s="287">
        <f t="shared" si="34"/>
        <v>0</v>
      </c>
    </row>
    <row r="124" spans="1:84" x14ac:dyDescent="0.2">
      <c r="A124" s="468" t="s">
        <v>206</v>
      </c>
      <c r="B124" s="454"/>
      <c r="C124" s="452"/>
      <c r="D124" s="452"/>
      <c r="E124" s="100"/>
      <c r="F124" s="350"/>
      <c r="G124" s="99"/>
      <c r="H124" s="82"/>
      <c r="I124" s="82"/>
      <c r="J124" s="82"/>
      <c r="K124" s="82"/>
      <c r="L124" s="406"/>
      <c r="M124" s="475"/>
      <c r="N124" s="82"/>
      <c r="O124" s="459"/>
      <c r="Q124" s="281">
        <f t="shared" si="27"/>
        <v>0</v>
      </c>
      <c r="R124" s="121">
        <f t="shared" si="28"/>
        <v>0</v>
      </c>
      <c r="S124" s="269">
        <f t="shared" si="29"/>
        <v>0</v>
      </c>
      <c r="T124" s="71">
        <f t="shared" si="30"/>
        <v>0</v>
      </c>
      <c r="U124" s="268">
        <f t="shared" si="33"/>
        <v>0</v>
      </c>
      <c r="V124" s="121">
        <f t="shared" si="31"/>
        <v>0</v>
      </c>
      <c r="W124" s="270">
        <f t="shared" si="32"/>
        <v>0</v>
      </c>
      <c r="X124" s="287">
        <f t="shared" si="34"/>
        <v>0</v>
      </c>
    </row>
    <row r="125" spans="1:84" x14ac:dyDescent="0.2">
      <c r="A125" s="468" t="s">
        <v>206</v>
      </c>
      <c r="B125" s="454"/>
      <c r="C125" s="452"/>
      <c r="D125" s="452"/>
      <c r="E125" s="100"/>
      <c r="F125" s="350"/>
      <c r="G125" s="99"/>
      <c r="H125" s="82"/>
      <c r="I125" s="82"/>
      <c r="J125" s="82"/>
      <c r="K125" s="82"/>
      <c r="L125" s="406"/>
      <c r="M125" s="475"/>
      <c r="N125" s="82"/>
      <c r="O125" s="459"/>
      <c r="Q125" s="281">
        <f t="shared" si="27"/>
        <v>0</v>
      </c>
      <c r="R125" s="121">
        <f t="shared" si="28"/>
        <v>0</v>
      </c>
      <c r="S125" s="269">
        <f t="shared" si="29"/>
        <v>0</v>
      </c>
      <c r="T125" s="71">
        <f t="shared" si="30"/>
        <v>0</v>
      </c>
      <c r="U125" s="268">
        <f t="shared" si="33"/>
        <v>0</v>
      </c>
      <c r="V125" s="121">
        <f t="shared" si="31"/>
        <v>0</v>
      </c>
      <c r="W125" s="270">
        <f t="shared" si="32"/>
        <v>0</v>
      </c>
      <c r="X125" s="287">
        <f t="shared" si="34"/>
        <v>0</v>
      </c>
    </row>
    <row r="126" spans="1:84" x14ac:dyDescent="0.2">
      <c r="A126" s="468" t="s">
        <v>206</v>
      </c>
      <c r="B126" s="454"/>
      <c r="C126" s="452"/>
      <c r="D126" s="452"/>
      <c r="E126" s="100"/>
      <c r="F126" s="350"/>
      <c r="G126" s="99"/>
      <c r="H126" s="82"/>
      <c r="I126" s="82"/>
      <c r="J126" s="82"/>
      <c r="K126" s="82"/>
      <c r="L126" s="406"/>
      <c r="M126" s="475"/>
      <c r="N126" s="82"/>
      <c r="O126" s="459"/>
      <c r="Q126" s="281">
        <f t="shared" si="27"/>
        <v>0</v>
      </c>
      <c r="R126" s="121">
        <f t="shared" si="28"/>
        <v>0</v>
      </c>
      <c r="S126" s="269">
        <f t="shared" si="29"/>
        <v>0</v>
      </c>
      <c r="T126" s="71">
        <f t="shared" si="30"/>
        <v>0</v>
      </c>
      <c r="U126" s="268">
        <f t="shared" si="33"/>
        <v>0</v>
      </c>
      <c r="V126" s="121">
        <f t="shared" si="31"/>
        <v>0</v>
      </c>
      <c r="W126" s="270">
        <f t="shared" si="32"/>
        <v>0</v>
      </c>
      <c r="X126" s="287">
        <f t="shared" si="34"/>
        <v>0</v>
      </c>
    </row>
    <row r="127" spans="1:84" x14ac:dyDescent="0.2">
      <c r="A127" s="468" t="s">
        <v>206</v>
      </c>
      <c r="B127" s="454"/>
      <c r="C127" s="452"/>
      <c r="D127" s="452"/>
      <c r="E127" s="100"/>
      <c r="F127" s="350"/>
      <c r="G127" s="99"/>
      <c r="H127" s="82"/>
      <c r="I127" s="82"/>
      <c r="J127" s="82"/>
      <c r="K127" s="82"/>
      <c r="L127" s="406"/>
      <c r="M127" s="475"/>
      <c r="N127" s="82"/>
      <c r="O127" s="459"/>
      <c r="Q127" s="281">
        <f t="shared" si="27"/>
        <v>0</v>
      </c>
      <c r="R127" s="121">
        <f t="shared" si="28"/>
        <v>0</v>
      </c>
      <c r="S127" s="269">
        <f t="shared" si="29"/>
        <v>0</v>
      </c>
      <c r="T127" s="71">
        <f t="shared" si="30"/>
        <v>0</v>
      </c>
      <c r="U127" s="268">
        <f t="shared" si="33"/>
        <v>0</v>
      </c>
      <c r="V127" s="121">
        <f t="shared" si="31"/>
        <v>0</v>
      </c>
      <c r="W127" s="270">
        <f t="shared" si="32"/>
        <v>0</v>
      </c>
      <c r="X127" s="287">
        <f t="shared" si="34"/>
        <v>0</v>
      </c>
    </row>
    <row r="128" spans="1:84" x14ac:dyDescent="0.2">
      <c r="A128" s="468" t="s">
        <v>206</v>
      </c>
      <c r="B128" s="454"/>
      <c r="C128" s="452"/>
      <c r="D128" s="452"/>
      <c r="E128" s="100"/>
      <c r="F128" s="350"/>
      <c r="G128" s="99"/>
      <c r="H128" s="82"/>
      <c r="I128" s="82"/>
      <c r="J128" s="82"/>
      <c r="K128" s="82"/>
      <c r="L128" s="406"/>
      <c r="M128" s="475"/>
      <c r="N128" s="82"/>
      <c r="O128" s="459"/>
      <c r="Q128" s="281">
        <f t="shared" si="27"/>
        <v>0</v>
      </c>
      <c r="R128" s="121">
        <f t="shared" si="28"/>
        <v>0</v>
      </c>
      <c r="S128" s="269">
        <f t="shared" si="29"/>
        <v>0</v>
      </c>
      <c r="T128" s="71">
        <f t="shared" si="30"/>
        <v>0</v>
      </c>
      <c r="U128" s="268">
        <f t="shared" si="33"/>
        <v>0</v>
      </c>
      <c r="V128" s="121">
        <f t="shared" si="31"/>
        <v>0</v>
      </c>
      <c r="W128" s="270">
        <f t="shared" si="32"/>
        <v>0</v>
      </c>
      <c r="X128" s="287">
        <f t="shared" si="34"/>
        <v>0</v>
      </c>
    </row>
    <row r="129" spans="1:84" x14ac:dyDescent="0.2">
      <c r="A129" s="468" t="s">
        <v>206</v>
      </c>
      <c r="B129" s="454"/>
      <c r="C129" s="452"/>
      <c r="D129" s="452"/>
      <c r="E129" s="100"/>
      <c r="F129" s="350"/>
      <c r="G129" s="99"/>
      <c r="H129" s="82"/>
      <c r="I129" s="82"/>
      <c r="J129" s="82"/>
      <c r="K129" s="82"/>
      <c r="L129" s="406"/>
      <c r="M129" s="475"/>
      <c r="N129" s="82"/>
      <c r="O129" s="459"/>
      <c r="Q129" s="281">
        <f t="shared" si="27"/>
        <v>0</v>
      </c>
      <c r="R129" s="121">
        <f t="shared" si="28"/>
        <v>0</v>
      </c>
      <c r="S129" s="269">
        <f t="shared" si="29"/>
        <v>0</v>
      </c>
      <c r="T129" s="71">
        <f t="shared" si="30"/>
        <v>0</v>
      </c>
      <c r="U129" s="268">
        <f t="shared" si="33"/>
        <v>0</v>
      </c>
      <c r="V129" s="121">
        <f t="shared" si="31"/>
        <v>0</v>
      </c>
      <c r="W129" s="270">
        <f t="shared" si="32"/>
        <v>0</v>
      </c>
      <c r="X129" s="287">
        <f t="shared" si="34"/>
        <v>0</v>
      </c>
    </row>
    <row r="130" spans="1:84" x14ac:dyDescent="0.2">
      <c r="A130" s="468" t="s">
        <v>206</v>
      </c>
      <c r="B130" s="454"/>
      <c r="C130" s="452"/>
      <c r="D130" s="452"/>
      <c r="E130" s="100"/>
      <c r="F130" s="350"/>
      <c r="G130" s="99"/>
      <c r="H130" s="82"/>
      <c r="I130" s="82"/>
      <c r="J130" s="82"/>
      <c r="K130" s="82"/>
      <c r="L130" s="406"/>
      <c r="M130" s="475"/>
      <c r="N130" s="82"/>
      <c r="O130" s="459"/>
      <c r="Q130" s="281">
        <f t="shared" si="27"/>
        <v>0</v>
      </c>
      <c r="R130" s="121">
        <f t="shared" si="28"/>
        <v>0</v>
      </c>
      <c r="S130" s="269">
        <f t="shared" si="29"/>
        <v>0</v>
      </c>
      <c r="T130" s="71">
        <f t="shared" si="30"/>
        <v>0</v>
      </c>
      <c r="U130" s="268">
        <f t="shared" si="33"/>
        <v>0</v>
      </c>
      <c r="V130" s="121">
        <f t="shared" si="31"/>
        <v>0</v>
      </c>
      <c r="W130" s="270">
        <f t="shared" si="32"/>
        <v>0</v>
      </c>
      <c r="X130" s="287">
        <f t="shared" si="34"/>
        <v>0</v>
      </c>
    </row>
    <row r="131" spans="1:84" x14ac:dyDescent="0.2">
      <c r="A131" s="468" t="s">
        <v>206</v>
      </c>
      <c r="B131" s="454"/>
      <c r="C131" s="452"/>
      <c r="D131" s="452"/>
      <c r="E131" s="100"/>
      <c r="F131" s="350"/>
      <c r="G131" s="99"/>
      <c r="H131" s="82"/>
      <c r="I131" s="82"/>
      <c r="J131" s="82"/>
      <c r="K131" s="82"/>
      <c r="L131" s="406"/>
      <c r="M131" s="475"/>
      <c r="N131" s="82"/>
      <c r="O131" s="459"/>
      <c r="Q131" s="281">
        <f t="shared" si="27"/>
        <v>0</v>
      </c>
      <c r="R131" s="121">
        <f t="shared" si="28"/>
        <v>0</v>
      </c>
      <c r="S131" s="269">
        <f t="shared" si="29"/>
        <v>0</v>
      </c>
      <c r="T131" s="71">
        <f t="shared" si="30"/>
        <v>0</v>
      </c>
      <c r="U131" s="268">
        <f>Q131*1</f>
        <v>0</v>
      </c>
      <c r="V131" s="121">
        <f t="shared" si="31"/>
        <v>0</v>
      </c>
      <c r="W131" s="270">
        <f t="shared" si="32"/>
        <v>0</v>
      </c>
      <c r="X131" s="287">
        <f>SUM(U131:W131)</f>
        <v>0</v>
      </c>
    </row>
    <row r="132" spans="1:84" x14ac:dyDescent="0.2">
      <c r="A132" s="468" t="s">
        <v>206</v>
      </c>
      <c r="B132" s="454"/>
      <c r="C132" s="452"/>
      <c r="D132" s="452"/>
      <c r="E132" s="100"/>
      <c r="F132" s="350"/>
      <c r="G132" s="99"/>
      <c r="H132" s="82"/>
      <c r="I132" s="82"/>
      <c r="J132" s="82"/>
      <c r="K132" s="82"/>
      <c r="L132" s="406"/>
      <c r="M132" s="475"/>
      <c r="N132" s="82"/>
      <c r="O132" s="459"/>
      <c r="Q132" s="281">
        <f t="shared" si="27"/>
        <v>0</v>
      </c>
      <c r="R132" s="121">
        <f t="shared" si="28"/>
        <v>0</v>
      </c>
      <c r="S132" s="269">
        <f t="shared" si="29"/>
        <v>0</v>
      </c>
      <c r="T132" s="71">
        <f t="shared" si="30"/>
        <v>0</v>
      </c>
      <c r="U132" s="268">
        <f>Q132*1</f>
        <v>0</v>
      </c>
      <c r="V132" s="121">
        <f t="shared" si="31"/>
        <v>0</v>
      </c>
      <c r="W132" s="270">
        <f t="shared" si="32"/>
        <v>0</v>
      </c>
      <c r="X132" s="287">
        <f>SUM(U132:W132)</f>
        <v>0</v>
      </c>
    </row>
    <row r="133" spans="1:84" x14ac:dyDescent="0.2">
      <c r="A133" s="468" t="s">
        <v>206</v>
      </c>
      <c r="B133" s="454"/>
      <c r="C133" s="452"/>
      <c r="D133" s="460"/>
      <c r="E133" s="407"/>
      <c r="F133" s="463"/>
      <c r="G133" s="462"/>
      <c r="H133" s="471"/>
      <c r="I133" s="471"/>
      <c r="J133" s="471"/>
      <c r="K133" s="471"/>
      <c r="L133" s="461"/>
      <c r="M133" s="475"/>
      <c r="N133" s="471"/>
      <c r="O133" s="408"/>
      <c r="Q133" s="281">
        <f t="shared" si="27"/>
        <v>0</v>
      </c>
      <c r="R133" s="121">
        <f t="shared" si="28"/>
        <v>0</v>
      </c>
      <c r="S133" s="269">
        <f t="shared" si="29"/>
        <v>0</v>
      </c>
      <c r="T133" s="71">
        <f t="shared" si="30"/>
        <v>0</v>
      </c>
      <c r="U133" s="268">
        <f>Q133*1</f>
        <v>0</v>
      </c>
      <c r="V133" s="121">
        <f t="shared" si="31"/>
        <v>0</v>
      </c>
      <c r="W133" s="270">
        <f t="shared" si="32"/>
        <v>0</v>
      </c>
      <c r="X133" s="287">
        <f>SUM(U133:W133)</f>
        <v>0</v>
      </c>
    </row>
    <row r="134" spans="1:84" ht="15.75" thickBot="1" x14ac:dyDescent="0.25">
      <c r="A134" s="468" t="s">
        <v>206</v>
      </c>
      <c r="B134" s="128"/>
      <c r="C134" s="410"/>
      <c r="D134" s="465"/>
      <c r="E134" s="410"/>
      <c r="F134" s="467"/>
      <c r="G134" s="466"/>
      <c r="H134" s="472"/>
      <c r="I134" s="472"/>
      <c r="J134" s="472"/>
      <c r="K134" s="472"/>
      <c r="L134" s="409"/>
      <c r="M134" s="476"/>
      <c r="N134" s="472"/>
      <c r="O134" s="411"/>
      <c r="Q134" s="281">
        <f t="shared" si="27"/>
        <v>0</v>
      </c>
      <c r="R134" s="121">
        <f t="shared" si="28"/>
        <v>0</v>
      </c>
      <c r="S134" s="269">
        <f t="shared" si="29"/>
        <v>0</v>
      </c>
      <c r="T134" s="71">
        <f t="shared" si="30"/>
        <v>0</v>
      </c>
      <c r="U134" s="268">
        <f>Q134*1</f>
        <v>0</v>
      </c>
      <c r="V134" s="121">
        <f>R134*28</f>
        <v>0</v>
      </c>
      <c r="W134" s="270">
        <f t="shared" si="32"/>
        <v>0</v>
      </c>
      <c r="X134" s="289">
        <f>SUM(U134:W134)</f>
        <v>0</v>
      </c>
    </row>
    <row r="135" spans="1:84" ht="18.75" thickBot="1" x14ac:dyDescent="0.3">
      <c r="A135" s="142"/>
      <c r="B135" s="142"/>
      <c r="C135" s="272"/>
      <c r="D135" s="272"/>
      <c r="E135" s="142"/>
      <c r="F135" s="142"/>
      <c r="G135" s="213"/>
      <c r="H135" s="142"/>
      <c r="I135" s="142"/>
      <c r="J135" s="142"/>
      <c r="K135" s="142"/>
      <c r="L135" s="142"/>
      <c r="M135" s="142"/>
      <c r="N135" s="213"/>
      <c r="O135" s="213"/>
      <c r="Q135" s="47">
        <f t="shared" ref="Q135:X135" si="35">SUM(Q114:Q134)</f>
        <v>0</v>
      </c>
      <c r="R135" s="47">
        <f t="shared" si="35"/>
        <v>0</v>
      </c>
      <c r="S135" s="47">
        <f t="shared" si="35"/>
        <v>0</v>
      </c>
      <c r="T135" s="47">
        <f t="shared" si="35"/>
        <v>0</v>
      </c>
      <c r="U135" s="47">
        <f t="shared" si="35"/>
        <v>0</v>
      </c>
      <c r="V135" s="47">
        <f t="shared" si="35"/>
        <v>0</v>
      </c>
      <c r="W135" s="47">
        <f t="shared" si="35"/>
        <v>0</v>
      </c>
      <c r="X135" s="47">
        <f t="shared" si="35"/>
        <v>0</v>
      </c>
    </row>
    <row r="136" spans="1:84" x14ac:dyDescent="0.2">
      <c r="A136" s="142"/>
      <c r="B136" s="142"/>
      <c r="C136" s="142"/>
      <c r="D136" s="142"/>
      <c r="E136" s="142"/>
      <c r="F136" s="142"/>
      <c r="G136" s="142"/>
      <c r="H136" s="142"/>
      <c r="I136" s="142"/>
      <c r="J136" s="142"/>
      <c r="K136" s="142"/>
      <c r="L136" s="142"/>
      <c r="M136" s="142"/>
      <c r="N136" s="142"/>
      <c r="O136" s="142"/>
    </row>
    <row r="137" spans="1:84" x14ac:dyDescent="0.2">
      <c r="A137" s="142"/>
      <c r="B137" s="142"/>
      <c r="C137" s="142"/>
      <c r="D137" s="142"/>
      <c r="E137" s="142"/>
      <c r="F137" s="142"/>
      <c r="G137" s="142"/>
      <c r="H137" s="142"/>
      <c r="I137" s="142"/>
      <c r="J137" s="142"/>
      <c r="K137" s="142"/>
      <c r="L137" s="142"/>
      <c r="M137" s="142"/>
      <c r="N137" s="142"/>
      <c r="O137" s="142"/>
    </row>
    <row r="138" spans="1:84" x14ac:dyDescent="0.2">
      <c r="A138" s="142"/>
      <c r="B138" s="142"/>
      <c r="C138" s="213"/>
      <c r="D138" s="142"/>
      <c r="E138" s="142"/>
      <c r="F138" s="142"/>
      <c r="G138" s="142"/>
      <c r="H138" s="142"/>
      <c r="I138" s="142"/>
      <c r="J138" s="142"/>
      <c r="K138" s="142"/>
      <c r="L138" s="142"/>
      <c r="M138" s="142"/>
      <c r="N138" s="142"/>
      <c r="O138" s="142"/>
      <c r="Q138" s="25"/>
      <c r="R138" s="25"/>
      <c r="S138" s="25"/>
      <c r="T138" s="25"/>
      <c r="U138" s="25"/>
      <c r="V138" s="25"/>
      <c r="W138" s="25"/>
      <c r="X138" s="25"/>
    </row>
    <row r="139" spans="1:84" ht="15.75" thickBot="1" x14ac:dyDescent="0.25">
      <c r="A139" s="142"/>
      <c r="B139" s="142"/>
      <c r="C139" s="142"/>
      <c r="D139" s="142"/>
      <c r="E139" s="142"/>
      <c r="F139" s="142"/>
      <c r="G139" s="142"/>
      <c r="H139" s="142"/>
      <c r="I139" s="142"/>
      <c r="J139" s="142"/>
      <c r="K139" s="142"/>
      <c r="L139" s="142"/>
      <c r="M139" s="142"/>
      <c r="N139" s="142"/>
      <c r="O139" s="142"/>
      <c r="Q139" s="25"/>
      <c r="R139" s="25"/>
      <c r="S139" s="25"/>
      <c r="T139" s="25"/>
      <c r="U139" s="25"/>
      <c r="V139" s="25"/>
      <c r="W139" s="25"/>
      <c r="X139" s="25"/>
    </row>
    <row r="140" spans="1:84" ht="16.5" customHeight="1" thickBot="1" x14ac:dyDescent="0.3">
      <c r="A140" s="644" t="s">
        <v>473</v>
      </c>
      <c r="B140" s="645"/>
      <c r="C140" s="645"/>
      <c r="D140" s="645"/>
      <c r="E140" s="645"/>
      <c r="F140" s="645"/>
      <c r="G140" s="645"/>
      <c r="H140" s="645"/>
      <c r="I140" s="645"/>
      <c r="J140" s="646"/>
      <c r="K140" s="146"/>
      <c r="L140" s="146"/>
      <c r="M140" s="146"/>
      <c r="N140" s="146"/>
      <c r="O140" s="146"/>
      <c r="P140" s="146"/>
      <c r="Q140" s="290"/>
      <c r="R140" s="291"/>
      <c r="S140" s="292"/>
    </row>
    <row r="141" spans="1:84" s="293" customFormat="1" ht="16.5" thickBot="1" x14ac:dyDescent="0.3">
      <c r="A141" s="641" t="s">
        <v>107</v>
      </c>
      <c r="B141" s="642"/>
      <c r="C141" s="642"/>
      <c r="D141" s="642"/>
      <c r="E141" s="641" t="s">
        <v>104</v>
      </c>
      <c r="F141" s="642"/>
      <c r="G141" s="643"/>
      <c r="H141" s="642" t="s">
        <v>108</v>
      </c>
      <c r="I141" s="642"/>
      <c r="J141" s="643"/>
      <c r="K141" s="146"/>
      <c r="L141" s="146"/>
      <c r="M141" s="146"/>
      <c r="N141" s="146"/>
      <c r="O141" s="146"/>
      <c r="P141" s="146"/>
      <c r="Q141" s="663" t="s">
        <v>35</v>
      </c>
      <c r="R141" s="664"/>
      <c r="S141" s="665"/>
      <c r="T141" s="146"/>
      <c r="U141" s="638" t="s">
        <v>24</v>
      </c>
      <c r="V141" s="639"/>
      <c r="W141" s="639"/>
      <c r="X141" s="640"/>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row>
    <row r="142" spans="1:84" ht="16.5" thickBot="1" x14ac:dyDescent="0.3">
      <c r="A142" s="294"/>
      <c r="B142" s="295"/>
      <c r="C142" s="296" t="s">
        <v>56</v>
      </c>
      <c r="D142" s="297"/>
      <c r="E142" s="298"/>
      <c r="F142" s="299"/>
      <c r="G142" s="300"/>
      <c r="H142" s="301"/>
      <c r="I142" s="301"/>
      <c r="J142" s="302"/>
      <c r="K142" s="146"/>
      <c r="L142" s="146"/>
      <c r="M142" s="146"/>
      <c r="N142" s="146"/>
      <c r="O142" s="146"/>
      <c r="P142" s="146"/>
      <c r="Q142" s="60"/>
      <c r="R142" s="61"/>
      <c r="S142" s="62"/>
      <c r="U142" s="66"/>
      <c r="V142" s="67"/>
      <c r="W142" s="68"/>
      <c r="X142" s="69"/>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row>
    <row r="143" spans="1:84" ht="186.75" thickBot="1" x14ac:dyDescent="0.25">
      <c r="A143" s="303" t="s">
        <v>6</v>
      </c>
      <c r="B143" s="237" t="s">
        <v>256</v>
      </c>
      <c r="C143" s="237" t="s">
        <v>257</v>
      </c>
      <c r="D143" s="304" t="s">
        <v>258</v>
      </c>
      <c r="E143" s="303" t="s">
        <v>389</v>
      </c>
      <c r="F143" s="237" t="s">
        <v>402</v>
      </c>
      <c r="G143" s="238" t="s">
        <v>388</v>
      </c>
      <c r="H143" s="237" t="s">
        <v>460</v>
      </c>
      <c r="I143" s="237" t="s">
        <v>461</v>
      </c>
      <c r="J143" s="238" t="s">
        <v>462</v>
      </c>
      <c r="K143" s="305"/>
      <c r="L143" s="305"/>
      <c r="M143" s="305"/>
      <c r="N143" s="305"/>
      <c r="O143" s="305"/>
      <c r="P143" s="286"/>
      <c r="Q143" s="37" t="s">
        <v>386</v>
      </c>
      <c r="R143" s="58" t="s">
        <v>387</v>
      </c>
      <c r="S143" s="59" t="s">
        <v>463</v>
      </c>
      <c r="U143" s="31" t="s">
        <v>390</v>
      </c>
      <c r="V143" s="32" t="s">
        <v>402</v>
      </c>
      <c r="W143" s="33" t="s">
        <v>388</v>
      </c>
      <c r="X143" s="34" t="s">
        <v>26</v>
      </c>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row>
    <row r="144" spans="1:84" ht="15.75" x14ac:dyDescent="0.25">
      <c r="A144" s="451"/>
      <c r="B144" s="433"/>
      <c r="C144" s="433"/>
      <c r="D144" s="477"/>
      <c r="E144" s="451"/>
      <c r="F144" s="434"/>
      <c r="G144" s="343"/>
      <c r="H144" s="433"/>
      <c r="I144" s="433"/>
      <c r="J144" s="478"/>
      <c r="K144" s="142"/>
      <c r="L144" s="142"/>
      <c r="M144" s="142"/>
      <c r="N144" s="142"/>
      <c r="O144" s="142"/>
      <c r="Q144" s="281">
        <f t="shared" ref="Q144:Q162" si="36">C144*D144*H144*0.001</f>
        <v>0</v>
      </c>
      <c r="R144" s="306">
        <f t="shared" ref="R144:R162" si="37">C144*D144*I144*0.000001</f>
        <v>0</v>
      </c>
      <c r="S144" s="270">
        <f t="shared" ref="S144:S162" si="38">C144*D144*J144*0.000001</f>
        <v>0</v>
      </c>
      <c r="U144" s="281">
        <f>Q144*1</f>
        <v>0</v>
      </c>
      <c r="V144" s="121">
        <f>R144*28</f>
        <v>0</v>
      </c>
      <c r="W144" s="270">
        <f>S144*265</f>
        <v>0</v>
      </c>
      <c r="X144" s="287">
        <f>SUM(U144:W144)</f>
        <v>0</v>
      </c>
    </row>
    <row r="145" spans="1:24" ht="15.75" x14ac:dyDescent="0.25">
      <c r="A145" s="453"/>
      <c r="B145" s="433"/>
      <c r="C145" s="433"/>
      <c r="D145" s="477"/>
      <c r="E145" s="453"/>
      <c r="F145" s="438"/>
      <c r="G145" s="83"/>
      <c r="H145" s="433"/>
      <c r="I145" s="433"/>
      <c r="J145" s="478"/>
      <c r="K145" s="142"/>
      <c r="L145" s="142"/>
      <c r="M145" s="142"/>
      <c r="N145" s="142"/>
      <c r="O145" s="142"/>
      <c r="Q145" s="281">
        <f t="shared" si="36"/>
        <v>0</v>
      </c>
      <c r="R145" s="306">
        <f t="shared" si="37"/>
        <v>0</v>
      </c>
      <c r="S145" s="270">
        <f t="shared" si="38"/>
        <v>0</v>
      </c>
      <c r="U145" s="281">
        <f t="shared" ref="U145:U159" si="39">Q145*1</f>
        <v>0</v>
      </c>
      <c r="V145" s="121">
        <f t="shared" ref="V145:V162" si="40">R145*28</f>
        <v>0</v>
      </c>
      <c r="W145" s="270">
        <f t="shared" ref="W145:W162" si="41">S145*265</f>
        <v>0</v>
      </c>
      <c r="X145" s="287">
        <f t="shared" ref="X145:X159" si="42">SUM(U145:W145)</f>
        <v>0</v>
      </c>
    </row>
    <row r="146" spans="1:24" ht="15.75" x14ac:dyDescent="0.25">
      <c r="A146" s="453"/>
      <c r="B146" s="433"/>
      <c r="C146" s="433"/>
      <c r="D146" s="477"/>
      <c r="E146" s="453"/>
      <c r="F146" s="438"/>
      <c r="G146" s="83"/>
      <c r="H146" s="433"/>
      <c r="I146" s="433"/>
      <c r="J146" s="478"/>
      <c r="K146" s="142"/>
      <c r="L146" s="142"/>
      <c r="M146" s="142"/>
      <c r="N146" s="142"/>
      <c r="O146" s="142"/>
      <c r="Q146" s="281">
        <f t="shared" si="36"/>
        <v>0</v>
      </c>
      <c r="R146" s="306">
        <f t="shared" si="37"/>
        <v>0</v>
      </c>
      <c r="S146" s="270">
        <f t="shared" si="38"/>
        <v>0</v>
      </c>
      <c r="U146" s="281">
        <f t="shared" si="39"/>
        <v>0</v>
      </c>
      <c r="V146" s="121">
        <f t="shared" si="40"/>
        <v>0</v>
      </c>
      <c r="W146" s="270">
        <f t="shared" si="41"/>
        <v>0</v>
      </c>
      <c r="X146" s="287">
        <f t="shared" si="42"/>
        <v>0</v>
      </c>
    </row>
    <row r="147" spans="1:24" ht="15.75" x14ac:dyDescent="0.25">
      <c r="A147" s="453"/>
      <c r="B147" s="433"/>
      <c r="C147" s="433"/>
      <c r="D147" s="477"/>
      <c r="E147" s="453"/>
      <c r="F147" s="438"/>
      <c r="G147" s="83"/>
      <c r="H147" s="433"/>
      <c r="I147" s="433"/>
      <c r="J147" s="478"/>
      <c r="K147" s="142"/>
      <c r="L147" s="142"/>
      <c r="M147" s="142"/>
      <c r="N147" s="142"/>
      <c r="O147" s="142"/>
      <c r="Q147" s="281">
        <f t="shared" si="36"/>
        <v>0</v>
      </c>
      <c r="R147" s="306">
        <f t="shared" si="37"/>
        <v>0</v>
      </c>
      <c r="S147" s="270">
        <f t="shared" si="38"/>
        <v>0</v>
      </c>
      <c r="U147" s="281">
        <f t="shared" si="39"/>
        <v>0</v>
      </c>
      <c r="V147" s="121">
        <f t="shared" si="40"/>
        <v>0</v>
      </c>
      <c r="W147" s="270">
        <f t="shared" si="41"/>
        <v>0</v>
      </c>
      <c r="X147" s="287">
        <f t="shared" si="42"/>
        <v>0</v>
      </c>
    </row>
    <row r="148" spans="1:24" ht="15.75" x14ac:dyDescent="0.25">
      <c r="A148" s="453"/>
      <c r="B148" s="433"/>
      <c r="C148" s="433"/>
      <c r="D148" s="477"/>
      <c r="E148" s="453"/>
      <c r="F148" s="438"/>
      <c r="G148" s="83"/>
      <c r="H148" s="433"/>
      <c r="I148" s="433"/>
      <c r="J148" s="478"/>
      <c r="K148" s="142"/>
      <c r="L148" s="142"/>
      <c r="M148" s="142"/>
      <c r="N148" s="142"/>
      <c r="O148" s="142"/>
      <c r="Q148" s="281">
        <f t="shared" si="36"/>
        <v>0</v>
      </c>
      <c r="R148" s="306">
        <f t="shared" si="37"/>
        <v>0</v>
      </c>
      <c r="S148" s="270">
        <f t="shared" si="38"/>
        <v>0</v>
      </c>
      <c r="U148" s="281">
        <f t="shared" si="39"/>
        <v>0</v>
      </c>
      <c r="V148" s="121">
        <f t="shared" si="40"/>
        <v>0</v>
      </c>
      <c r="W148" s="270">
        <f t="shared" si="41"/>
        <v>0</v>
      </c>
      <c r="X148" s="287">
        <f t="shared" si="42"/>
        <v>0</v>
      </c>
    </row>
    <row r="149" spans="1:24" ht="15.75" x14ac:dyDescent="0.25">
      <c r="A149" s="453"/>
      <c r="B149" s="433"/>
      <c r="C149" s="433"/>
      <c r="D149" s="477"/>
      <c r="E149" s="453"/>
      <c r="F149" s="438"/>
      <c r="G149" s="83"/>
      <c r="H149" s="433"/>
      <c r="I149" s="433"/>
      <c r="J149" s="478"/>
      <c r="K149" s="142"/>
      <c r="L149" s="142"/>
      <c r="M149" s="142"/>
      <c r="N149" s="142"/>
      <c r="O149" s="142"/>
      <c r="Q149" s="281">
        <f t="shared" si="36"/>
        <v>0</v>
      </c>
      <c r="R149" s="306">
        <f t="shared" si="37"/>
        <v>0</v>
      </c>
      <c r="S149" s="270">
        <f t="shared" si="38"/>
        <v>0</v>
      </c>
      <c r="U149" s="281">
        <f t="shared" si="39"/>
        <v>0</v>
      </c>
      <c r="V149" s="121">
        <f t="shared" si="40"/>
        <v>0</v>
      </c>
      <c r="W149" s="270">
        <f t="shared" si="41"/>
        <v>0</v>
      </c>
      <c r="X149" s="287">
        <f t="shared" si="42"/>
        <v>0</v>
      </c>
    </row>
    <row r="150" spans="1:24" ht="15.75" x14ac:dyDescent="0.25">
      <c r="A150" s="453"/>
      <c r="B150" s="433"/>
      <c r="C150" s="433"/>
      <c r="D150" s="477"/>
      <c r="E150" s="453"/>
      <c r="F150" s="438"/>
      <c r="G150" s="83"/>
      <c r="H150" s="433"/>
      <c r="I150" s="433"/>
      <c r="J150" s="478"/>
      <c r="K150" s="142"/>
      <c r="L150" s="142"/>
      <c r="M150" s="142"/>
      <c r="N150" s="142"/>
      <c r="O150" s="142"/>
      <c r="Q150" s="281">
        <f t="shared" si="36"/>
        <v>0</v>
      </c>
      <c r="R150" s="306">
        <f t="shared" si="37"/>
        <v>0</v>
      </c>
      <c r="S150" s="270">
        <f t="shared" si="38"/>
        <v>0</v>
      </c>
      <c r="U150" s="281">
        <f t="shared" si="39"/>
        <v>0</v>
      </c>
      <c r="V150" s="121">
        <f t="shared" si="40"/>
        <v>0</v>
      </c>
      <c r="W150" s="270">
        <f t="shared" si="41"/>
        <v>0</v>
      </c>
      <c r="X150" s="287">
        <f t="shared" si="42"/>
        <v>0</v>
      </c>
    </row>
    <row r="151" spans="1:24" ht="15.75" x14ac:dyDescent="0.25">
      <c r="A151" s="453"/>
      <c r="B151" s="433"/>
      <c r="C151" s="433"/>
      <c r="D151" s="477"/>
      <c r="E151" s="453"/>
      <c r="F151" s="438"/>
      <c r="G151" s="83"/>
      <c r="H151" s="433"/>
      <c r="I151" s="433"/>
      <c r="J151" s="478"/>
      <c r="K151" s="142"/>
      <c r="L151" s="142"/>
      <c r="M151" s="142"/>
      <c r="N151" s="142"/>
      <c r="O151" s="142"/>
      <c r="Q151" s="281">
        <f t="shared" si="36"/>
        <v>0</v>
      </c>
      <c r="R151" s="306">
        <f t="shared" si="37"/>
        <v>0</v>
      </c>
      <c r="S151" s="270">
        <f t="shared" si="38"/>
        <v>0</v>
      </c>
      <c r="U151" s="281">
        <f t="shared" si="39"/>
        <v>0</v>
      </c>
      <c r="V151" s="121">
        <f t="shared" si="40"/>
        <v>0</v>
      </c>
      <c r="W151" s="270">
        <f t="shared" si="41"/>
        <v>0</v>
      </c>
      <c r="X151" s="287">
        <f t="shared" si="42"/>
        <v>0</v>
      </c>
    </row>
    <row r="152" spans="1:24" ht="15.75" x14ac:dyDescent="0.25">
      <c r="A152" s="453"/>
      <c r="B152" s="433"/>
      <c r="C152" s="433"/>
      <c r="D152" s="477"/>
      <c r="E152" s="453"/>
      <c r="F152" s="438"/>
      <c r="G152" s="83"/>
      <c r="H152" s="433"/>
      <c r="I152" s="433"/>
      <c r="J152" s="478"/>
      <c r="K152" s="142"/>
      <c r="L152" s="142"/>
      <c r="M152" s="142"/>
      <c r="N152" s="142"/>
      <c r="O152" s="142"/>
      <c r="Q152" s="281">
        <f t="shared" si="36"/>
        <v>0</v>
      </c>
      <c r="R152" s="306">
        <f t="shared" si="37"/>
        <v>0</v>
      </c>
      <c r="S152" s="270">
        <f t="shared" si="38"/>
        <v>0</v>
      </c>
      <c r="U152" s="281">
        <f t="shared" si="39"/>
        <v>0</v>
      </c>
      <c r="V152" s="121">
        <f t="shared" si="40"/>
        <v>0</v>
      </c>
      <c r="W152" s="270">
        <f t="shared" si="41"/>
        <v>0</v>
      </c>
      <c r="X152" s="287">
        <f t="shared" si="42"/>
        <v>0</v>
      </c>
    </row>
    <row r="153" spans="1:24" ht="15.75" x14ac:dyDescent="0.25">
      <c r="A153" s="453"/>
      <c r="B153" s="433"/>
      <c r="C153" s="433"/>
      <c r="D153" s="477"/>
      <c r="E153" s="453"/>
      <c r="F153" s="438"/>
      <c r="G153" s="83"/>
      <c r="H153" s="433"/>
      <c r="I153" s="433"/>
      <c r="J153" s="478"/>
      <c r="K153" s="142"/>
      <c r="L153" s="142"/>
      <c r="M153" s="142"/>
      <c r="N153" s="142"/>
      <c r="O153" s="142"/>
      <c r="Q153" s="281">
        <f t="shared" si="36"/>
        <v>0</v>
      </c>
      <c r="R153" s="306">
        <f t="shared" si="37"/>
        <v>0</v>
      </c>
      <c r="S153" s="270">
        <f t="shared" si="38"/>
        <v>0</v>
      </c>
      <c r="U153" s="281">
        <f t="shared" si="39"/>
        <v>0</v>
      </c>
      <c r="V153" s="121">
        <f t="shared" si="40"/>
        <v>0</v>
      </c>
      <c r="W153" s="270">
        <f t="shared" si="41"/>
        <v>0</v>
      </c>
      <c r="X153" s="287">
        <f t="shared" si="42"/>
        <v>0</v>
      </c>
    </row>
    <row r="154" spans="1:24" ht="15.75" x14ac:dyDescent="0.25">
      <c r="A154" s="453"/>
      <c r="B154" s="433"/>
      <c r="C154" s="433"/>
      <c r="D154" s="477"/>
      <c r="E154" s="453"/>
      <c r="F154" s="438"/>
      <c r="G154" s="83"/>
      <c r="H154" s="433"/>
      <c r="I154" s="433"/>
      <c r="J154" s="478"/>
      <c r="K154" s="142"/>
      <c r="L154" s="142"/>
      <c r="M154" s="142"/>
      <c r="N154" s="142"/>
      <c r="O154" s="142"/>
      <c r="Q154" s="281">
        <f t="shared" si="36"/>
        <v>0</v>
      </c>
      <c r="R154" s="306">
        <f t="shared" si="37"/>
        <v>0</v>
      </c>
      <c r="S154" s="270">
        <f t="shared" si="38"/>
        <v>0</v>
      </c>
      <c r="U154" s="281">
        <f t="shared" si="39"/>
        <v>0</v>
      </c>
      <c r="V154" s="121">
        <f t="shared" si="40"/>
        <v>0</v>
      </c>
      <c r="W154" s="270">
        <f t="shared" si="41"/>
        <v>0</v>
      </c>
      <c r="X154" s="287">
        <f t="shared" si="42"/>
        <v>0</v>
      </c>
    </row>
    <row r="155" spans="1:24" ht="15.75" x14ac:dyDescent="0.25">
      <c r="A155" s="453"/>
      <c r="B155" s="433"/>
      <c r="C155" s="433"/>
      <c r="D155" s="477"/>
      <c r="E155" s="453"/>
      <c r="F155" s="438"/>
      <c r="G155" s="83"/>
      <c r="H155" s="433"/>
      <c r="I155" s="433"/>
      <c r="J155" s="478"/>
      <c r="K155" s="142"/>
      <c r="L155" s="142"/>
      <c r="M155" s="142"/>
      <c r="N155" s="142"/>
      <c r="O155" s="142"/>
      <c r="Q155" s="281">
        <f t="shared" si="36"/>
        <v>0</v>
      </c>
      <c r="R155" s="306">
        <f t="shared" si="37"/>
        <v>0</v>
      </c>
      <c r="S155" s="270">
        <f t="shared" si="38"/>
        <v>0</v>
      </c>
      <c r="U155" s="281">
        <f t="shared" si="39"/>
        <v>0</v>
      </c>
      <c r="V155" s="121">
        <f t="shared" si="40"/>
        <v>0</v>
      </c>
      <c r="W155" s="270">
        <f t="shared" si="41"/>
        <v>0</v>
      </c>
      <c r="X155" s="287">
        <f t="shared" si="42"/>
        <v>0</v>
      </c>
    </row>
    <row r="156" spans="1:24" ht="15.75" x14ac:dyDescent="0.25">
      <c r="A156" s="453"/>
      <c r="B156" s="433"/>
      <c r="C156" s="433"/>
      <c r="D156" s="477"/>
      <c r="E156" s="453"/>
      <c r="F156" s="438"/>
      <c r="G156" s="83"/>
      <c r="H156" s="433"/>
      <c r="I156" s="433"/>
      <c r="J156" s="478"/>
      <c r="K156" s="142"/>
      <c r="L156" s="142"/>
      <c r="M156" s="142"/>
      <c r="N156" s="142"/>
      <c r="O156" s="142"/>
      <c r="Q156" s="281">
        <f t="shared" si="36"/>
        <v>0</v>
      </c>
      <c r="R156" s="306">
        <f t="shared" si="37"/>
        <v>0</v>
      </c>
      <c r="S156" s="270">
        <f t="shared" si="38"/>
        <v>0</v>
      </c>
      <c r="U156" s="281">
        <f>Q156*1</f>
        <v>0</v>
      </c>
      <c r="V156" s="121">
        <f t="shared" si="40"/>
        <v>0</v>
      </c>
      <c r="W156" s="270">
        <f t="shared" si="41"/>
        <v>0</v>
      </c>
      <c r="X156" s="287">
        <f>SUM(U156:W156)</f>
        <v>0</v>
      </c>
    </row>
    <row r="157" spans="1:24" ht="15.75" x14ac:dyDescent="0.25">
      <c r="A157" s="453"/>
      <c r="B157" s="433"/>
      <c r="C157" s="433"/>
      <c r="D157" s="477"/>
      <c r="E157" s="453"/>
      <c r="F157" s="438"/>
      <c r="G157" s="83"/>
      <c r="H157" s="433"/>
      <c r="I157" s="433"/>
      <c r="J157" s="478"/>
      <c r="K157" s="142"/>
      <c r="L157" s="142"/>
      <c r="M157" s="142"/>
      <c r="N157" s="142"/>
      <c r="O157" s="142"/>
      <c r="Q157" s="281">
        <f t="shared" si="36"/>
        <v>0</v>
      </c>
      <c r="R157" s="306">
        <f t="shared" si="37"/>
        <v>0</v>
      </c>
      <c r="S157" s="270">
        <f t="shared" si="38"/>
        <v>0</v>
      </c>
      <c r="U157" s="281">
        <f>Q157*1</f>
        <v>0</v>
      </c>
      <c r="V157" s="121">
        <f t="shared" si="40"/>
        <v>0</v>
      </c>
      <c r="W157" s="270">
        <f t="shared" si="41"/>
        <v>0</v>
      </c>
      <c r="X157" s="287">
        <f>SUM(U157:W157)</f>
        <v>0</v>
      </c>
    </row>
    <row r="158" spans="1:24" ht="15.75" x14ac:dyDescent="0.25">
      <c r="A158" s="453"/>
      <c r="B158" s="433"/>
      <c r="C158" s="433"/>
      <c r="D158" s="477"/>
      <c r="E158" s="453"/>
      <c r="F158" s="438"/>
      <c r="G158" s="83"/>
      <c r="H158" s="433"/>
      <c r="I158" s="433"/>
      <c r="J158" s="478"/>
      <c r="K158" s="142"/>
      <c r="L158" s="142"/>
      <c r="M158" s="142"/>
      <c r="N158" s="142"/>
      <c r="O158" s="142"/>
      <c r="Q158" s="281">
        <f t="shared" si="36"/>
        <v>0</v>
      </c>
      <c r="R158" s="306">
        <f t="shared" si="37"/>
        <v>0</v>
      </c>
      <c r="S158" s="270">
        <f t="shared" si="38"/>
        <v>0</v>
      </c>
      <c r="U158" s="281">
        <f>Q158*1</f>
        <v>0</v>
      </c>
      <c r="V158" s="121">
        <f t="shared" si="40"/>
        <v>0</v>
      </c>
      <c r="W158" s="270">
        <f t="shared" si="41"/>
        <v>0</v>
      </c>
      <c r="X158" s="287">
        <f>SUM(U158:W158)</f>
        <v>0</v>
      </c>
    </row>
    <row r="159" spans="1:24" ht="15.75" x14ac:dyDescent="0.25">
      <c r="A159" s="453"/>
      <c r="B159" s="433"/>
      <c r="C159" s="433"/>
      <c r="D159" s="477"/>
      <c r="E159" s="453"/>
      <c r="F159" s="438"/>
      <c r="G159" s="83"/>
      <c r="H159" s="433"/>
      <c r="I159" s="433"/>
      <c r="J159" s="478"/>
      <c r="K159" s="142"/>
      <c r="L159" s="142"/>
      <c r="M159" s="142"/>
      <c r="N159" s="142"/>
      <c r="O159" s="142"/>
      <c r="Q159" s="281">
        <f t="shared" si="36"/>
        <v>0</v>
      </c>
      <c r="R159" s="306">
        <f t="shared" si="37"/>
        <v>0</v>
      </c>
      <c r="S159" s="270">
        <f t="shared" si="38"/>
        <v>0</v>
      </c>
      <c r="U159" s="281">
        <f t="shared" si="39"/>
        <v>0</v>
      </c>
      <c r="V159" s="121">
        <f t="shared" si="40"/>
        <v>0</v>
      </c>
      <c r="W159" s="270">
        <f t="shared" si="41"/>
        <v>0</v>
      </c>
      <c r="X159" s="287">
        <f t="shared" si="42"/>
        <v>0</v>
      </c>
    </row>
    <row r="160" spans="1:24" x14ac:dyDescent="0.2">
      <c r="A160" s="453"/>
      <c r="B160" s="116"/>
      <c r="C160" s="116"/>
      <c r="D160" s="479"/>
      <c r="E160" s="453"/>
      <c r="F160" s="438"/>
      <c r="G160" s="83"/>
      <c r="H160" s="116"/>
      <c r="I160" s="116"/>
      <c r="J160" s="480"/>
      <c r="K160" s="142"/>
      <c r="L160" s="142"/>
      <c r="M160" s="142"/>
      <c r="N160" s="142"/>
      <c r="O160" s="142"/>
      <c r="Q160" s="281">
        <f t="shared" si="36"/>
        <v>0</v>
      </c>
      <c r="R160" s="306">
        <f t="shared" si="37"/>
        <v>0</v>
      </c>
      <c r="S160" s="270">
        <f t="shared" si="38"/>
        <v>0</v>
      </c>
      <c r="U160" s="281">
        <f>Q160*1</f>
        <v>0</v>
      </c>
      <c r="V160" s="121">
        <f t="shared" si="40"/>
        <v>0</v>
      </c>
      <c r="W160" s="270">
        <f t="shared" si="41"/>
        <v>0</v>
      </c>
      <c r="X160" s="307">
        <f>SUM(U160:W160)</f>
        <v>0</v>
      </c>
    </row>
    <row r="161" spans="1:24" x14ac:dyDescent="0.2">
      <c r="A161" s="453"/>
      <c r="B161" s="441"/>
      <c r="C161" s="441"/>
      <c r="D161" s="481"/>
      <c r="E161" s="453"/>
      <c r="F161" s="438"/>
      <c r="G161" s="83"/>
      <c r="H161" s="441"/>
      <c r="I161" s="441"/>
      <c r="J161" s="482"/>
      <c r="K161" s="142"/>
      <c r="L161" s="142"/>
      <c r="M161" s="142"/>
      <c r="N161" s="142"/>
      <c r="O161" s="142"/>
      <c r="Q161" s="281">
        <f t="shared" si="36"/>
        <v>0</v>
      </c>
      <c r="R161" s="306">
        <f t="shared" si="37"/>
        <v>0</v>
      </c>
      <c r="S161" s="270">
        <f t="shared" si="38"/>
        <v>0</v>
      </c>
      <c r="U161" s="281">
        <f>Q161*1</f>
        <v>0</v>
      </c>
      <c r="V161" s="121">
        <f t="shared" si="40"/>
        <v>0</v>
      </c>
      <c r="W161" s="270">
        <f t="shared" si="41"/>
        <v>0</v>
      </c>
      <c r="X161" s="307">
        <f>SUM(U161:W161)</f>
        <v>0</v>
      </c>
    </row>
    <row r="162" spans="1:24" ht="15.75" thickBot="1" x14ac:dyDescent="0.25">
      <c r="A162" s="102"/>
      <c r="B162" s="483"/>
      <c r="C162" s="483"/>
      <c r="D162" s="484"/>
      <c r="E162" s="102"/>
      <c r="F162" s="85"/>
      <c r="G162" s="86"/>
      <c r="H162" s="483"/>
      <c r="I162" s="85"/>
      <c r="J162" s="86"/>
      <c r="K162" s="142"/>
      <c r="L162" s="142"/>
      <c r="M162" s="142"/>
      <c r="N162" s="142"/>
      <c r="O162" s="142"/>
      <c r="Q162" s="281">
        <f t="shared" si="36"/>
        <v>0</v>
      </c>
      <c r="R162" s="306">
        <f t="shared" si="37"/>
        <v>0</v>
      </c>
      <c r="S162" s="270">
        <f t="shared" si="38"/>
        <v>0</v>
      </c>
      <c r="U162" s="150">
        <f>Q162*1</f>
        <v>0</v>
      </c>
      <c r="V162" s="121">
        <f t="shared" si="40"/>
        <v>0</v>
      </c>
      <c r="W162" s="270">
        <f t="shared" si="41"/>
        <v>0</v>
      </c>
      <c r="X162" s="308">
        <f>SUM(U162:W162)</f>
        <v>0</v>
      </c>
    </row>
    <row r="163" spans="1:24" ht="18.75" thickBot="1" x14ac:dyDescent="0.3">
      <c r="Q163" s="63">
        <f>SUM(Q143:Q162)</f>
        <v>0</v>
      </c>
      <c r="R163" s="64">
        <f>SUM(R143:R162)</f>
        <v>0</v>
      </c>
      <c r="S163" s="65">
        <f>SUM(S143:S162)</f>
        <v>0</v>
      </c>
      <c r="U163" s="40">
        <f>SUM(U143:U162)</f>
        <v>0</v>
      </c>
      <c r="V163" s="41">
        <f>SUM(V143:V162)</f>
        <v>0</v>
      </c>
      <c r="W163" s="42">
        <f>SUM(W143:W162)</f>
        <v>0</v>
      </c>
      <c r="X163" s="70">
        <f>SUM(X143:X162)</f>
        <v>0</v>
      </c>
    </row>
    <row r="164" spans="1:24" x14ac:dyDescent="0.2">
      <c r="O164" s="25"/>
      <c r="P164" s="25"/>
      <c r="Q164" s="26"/>
      <c r="R164" s="26"/>
      <c r="S164" s="26"/>
      <c r="T164" s="25"/>
      <c r="U164" s="26"/>
      <c r="V164" s="26"/>
    </row>
  </sheetData>
  <sheetProtection formatCells="0" formatColumns="0" formatRows="0" insertRows="0"/>
  <mergeCells count="53">
    <mergeCell ref="A21:A22"/>
    <mergeCell ref="B21:B22"/>
    <mergeCell ref="A23:A24"/>
    <mergeCell ref="B23:B24"/>
    <mergeCell ref="A25:A26"/>
    <mergeCell ref="B25:B26"/>
    <mergeCell ref="A4:D4"/>
    <mergeCell ref="F4:N4"/>
    <mergeCell ref="A16:B16"/>
    <mergeCell ref="A17:P17"/>
    <mergeCell ref="A19:A20"/>
    <mergeCell ref="B19:B20"/>
    <mergeCell ref="A27:A28"/>
    <mergeCell ref="B27:B28"/>
    <mergeCell ref="A29:A30"/>
    <mergeCell ref="B29:B30"/>
    <mergeCell ref="E39:G39"/>
    <mergeCell ref="A37:Q37"/>
    <mergeCell ref="A39:A40"/>
    <mergeCell ref="B39:D39"/>
    <mergeCell ref="H39:J39"/>
    <mergeCell ref="K39:M39"/>
    <mergeCell ref="N39:Q39"/>
    <mergeCell ref="C38:I38"/>
    <mergeCell ref="U51:V52"/>
    <mergeCell ref="U87:X87"/>
    <mergeCell ref="A55:H55"/>
    <mergeCell ref="A56:L56"/>
    <mergeCell ref="A57:L57"/>
    <mergeCell ref="A58:G58"/>
    <mergeCell ref="H58:J58"/>
    <mergeCell ref="K58:L58"/>
    <mergeCell ref="A86:L86"/>
    <mergeCell ref="A87:F87"/>
    <mergeCell ref="G87:I87"/>
    <mergeCell ref="J87:L87"/>
    <mergeCell ref="Q87:T87"/>
    <mergeCell ref="A1:R1"/>
    <mergeCell ref="Q112:T112"/>
    <mergeCell ref="U112:X112"/>
    <mergeCell ref="A140:J140"/>
    <mergeCell ref="A141:D141"/>
    <mergeCell ref="E141:G141"/>
    <mergeCell ref="H141:J141"/>
    <mergeCell ref="Q141:S141"/>
    <mergeCell ref="U141:X141"/>
    <mergeCell ref="A110:O110"/>
    <mergeCell ref="A111:O111"/>
    <mergeCell ref="A112:F112"/>
    <mergeCell ref="G112:L112"/>
    <mergeCell ref="N112:O112"/>
    <mergeCell ref="Q58:T58"/>
    <mergeCell ref="U58:X58"/>
  </mergeCells>
  <dataValidations count="2">
    <dataValidation type="list" allowBlank="1" showInputMessage="1" showErrorMessage="1" sqref="B6:D6" xr:uid="{C81E60AB-21A5-4538-835C-5C071DB8CCA2}">
      <formula1>"CO2, O2"</formula1>
    </dataValidation>
    <dataValidation type="list" allowBlank="1" showInputMessage="1" showErrorMessage="1" sqref="H135:J135 G84:I85" xr:uid="{CD69C135-C06A-44DA-B4EE-E473E07FF4CF}">
      <formula1>$A$111:$A$139</formula1>
    </dataValidation>
  </dataValidations>
  <hyperlinks>
    <hyperlink ref="S2" location="'Table of contents'!A1" display="Back to Table of Contents" xr:uid="{EB447031-98F3-4033-BE2B-CF21F711FFBC}"/>
    <hyperlink ref="S1" location="'B - GHG Summary '!A1" display="Back to GHG Summary" xr:uid="{B1B42191-EBF7-499F-B13F-FF1096257926}"/>
  </hyperlinks>
  <pageMargins left="0.7" right="0.7" top="0.18729166666666666" bottom="0.75" header="0.3" footer="0.3"/>
  <pageSetup paperSize="9" scale="31"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6A023079-23D1-4F9B-9B7E-A72B49C5A21F}">
          <x14:formula1>
            <xm:f>Reference!$N$1:$N$3</xm:f>
          </x14:formula1>
          <xm:sqref>T18</xm:sqref>
        </x14:dataValidation>
        <x14:dataValidation type="list" allowBlank="1" showInputMessage="1" showErrorMessage="1" xr:uid="{A96A8B75-544D-4F66-A448-07D475A615D1}">
          <x14:formula1>
            <xm:f>Reference!$A$57:$A$60</xm:f>
          </x14:formula1>
          <xm:sqref>B8:D8</xm:sqref>
        </x14:dataValidation>
        <x14:dataValidation type="list" allowBlank="1" showInputMessage="1" showErrorMessage="1" xr:uid="{E57DE889-E327-4699-A216-349526804F5B}">
          <x14:formula1>
            <xm:f>Reference!$A$28:$A$50</xm:f>
          </x14:formula1>
          <xm:sqref>M114:M134 E144:G162 G89:I108 H60:J83 H41:J52</xm:sqref>
        </x14:dataValidation>
        <x14:dataValidation type="list" allowBlank="1" showInputMessage="1" showErrorMessage="1" xr:uid="{9BF93C65-1E68-4897-AFAC-E5173280467B}">
          <x14:formula1>
            <xm:f>Reference!$A$65:$A$568</xm:f>
          </x14:formula1>
          <xm:sqref>C60:C83 C114:C134</xm:sqref>
        </x14:dataValidation>
        <x14:dataValidation type="list" allowBlank="1" showInputMessage="1" showErrorMessage="1" xr:uid="{A21E2DFC-47B4-421A-9EE0-881BFCDEE5DA}">
          <x14:formula1>
            <xm:f>Reference!$A$65:$A$68</xm:f>
          </x14:formula1>
          <xm:sqref>C89:C108</xm:sqref>
        </x14:dataValidation>
        <x14:dataValidation type="list" allowBlank="1" showInputMessage="1" showErrorMessage="1" xr:uid="{7CCB2FB7-FE74-4EA4-98A8-4507894F6BDD}">
          <x14:formula1>
            <xm:f>Reference!$A$23:$A$25</xm:f>
          </x14:formula1>
          <xm:sqref>B89:B108 B60:B83 B114:B134</xm:sqref>
        </x14:dataValidation>
        <x14:dataValidation type="list" allowBlank="1" showInputMessage="1" showErrorMessage="1" xr:uid="{C34EA567-B365-4A2C-9638-DAC2061B53AB}">
          <x14:formula1>
            <xm:f>Reference!$I$1:$I$8</xm:f>
          </x14:formula1>
          <xm:sqref>A60</xm:sqref>
        </x14:dataValidation>
        <x14:dataValidation type="list" allowBlank="1" showInputMessage="1" showErrorMessage="1" xr:uid="{D35240F0-D1E6-423F-BE84-0402DD484C3E}">
          <x14:formula1>
            <xm:f>Reference!$J$1:$J$63</xm:f>
          </x14:formula1>
          <xm:sqref>A114:A134</xm:sqref>
        </x14:dataValidation>
        <x14:dataValidation type="list" allowBlank="1" showInputMessage="1" showErrorMessage="1" xr:uid="{3E616ED4-0FC4-4A90-8C10-821DEC2AD4EF}">
          <x14:formula1>
            <xm:f>Reference!$I$2:$I$8</xm:f>
          </x14:formula1>
          <xm:sqref>A61:A83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81AC-3B41-41BD-ADC0-535AB1B76247}">
  <sheetPr>
    <tabColor rgb="FFFFCDCD"/>
    <pageSetUpPr fitToPage="1"/>
  </sheetPr>
  <dimension ref="A1:CF164"/>
  <sheetViews>
    <sheetView showGridLines="0" zoomScale="85" zoomScaleNormal="85" workbookViewId="0">
      <selection activeCell="S2" sqref="S2"/>
    </sheetView>
  </sheetViews>
  <sheetFormatPr defaultColWidth="9.140625" defaultRowHeight="15" x14ac:dyDescent="0.2"/>
  <cols>
    <col min="1" max="1" width="30.7109375" style="13" customWidth="1"/>
    <col min="2" max="3" width="15.7109375" style="13" customWidth="1"/>
    <col min="4" max="4" width="13.42578125" style="13" customWidth="1"/>
    <col min="5" max="6" width="10.7109375" style="13" customWidth="1"/>
    <col min="7" max="7" width="12.5703125" style="13" customWidth="1"/>
    <col min="8" max="16" width="10.7109375" style="13" customWidth="1"/>
    <col min="17" max="17" width="15.42578125" style="13" customWidth="1"/>
    <col min="18" max="18" width="10.140625" style="13" customWidth="1"/>
    <col min="19" max="19" width="27.42578125" style="13" bestFit="1" customWidth="1"/>
    <col min="20" max="20" width="17.140625" style="13" customWidth="1"/>
    <col min="21" max="21" width="25.7109375" style="13" customWidth="1"/>
    <col min="22" max="22" width="17.7109375" style="13" customWidth="1"/>
    <col min="23" max="23" width="24.85546875" style="13" customWidth="1"/>
    <col min="24" max="24" width="16.7109375" style="13" customWidth="1"/>
    <col min="25" max="16384" width="9.140625" style="13"/>
  </cols>
  <sheetData>
    <row r="1" spans="1:21" ht="21" thickBot="1" x14ac:dyDescent="0.35">
      <c r="A1" s="632" t="s">
        <v>459</v>
      </c>
      <c r="B1" s="633"/>
      <c r="C1" s="633"/>
      <c r="D1" s="633"/>
      <c r="E1" s="633"/>
      <c r="F1" s="633"/>
      <c r="G1" s="633"/>
      <c r="H1" s="633"/>
      <c r="I1" s="633"/>
      <c r="J1" s="633"/>
      <c r="K1" s="633"/>
      <c r="L1" s="633"/>
      <c r="M1" s="633"/>
      <c r="N1" s="633"/>
      <c r="O1" s="633"/>
      <c r="P1" s="633"/>
      <c r="Q1" s="633"/>
      <c r="R1" s="634"/>
      <c r="S1" s="362" t="s">
        <v>320</v>
      </c>
    </row>
    <row r="2" spans="1:21" ht="15.75" x14ac:dyDescent="0.25">
      <c r="A2" s="511"/>
      <c r="S2" s="362" t="s">
        <v>378</v>
      </c>
    </row>
    <row r="3" spans="1:21" ht="16.5" thickBot="1" x14ac:dyDescent="0.3">
      <c r="A3" s="511"/>
    </row>
    <row r="4" spans="1:21" ht="20.100000000000001" customHeight="1" thickBot="1" x14ac:dyDescent="0.35">
      <c r="A4" s="683" t="s">
        <v>469</v>
      </c>
      <c r="B4" s="684"/>
      <c r="C4" s="684"/>
      <c r="D4" s="685"/>
      <c r="F4" s="686" t="s">
        <v>102</v>
      </c>
      <c r="G4" s="687"/>
      <c r="H4" s="687"/>
      <c r="I4" s="687"/>
      <c r="J4" s="687"/>
      <c r="K4" s="687"/>
      <c r="L4" s="687"/>
      <c r="M4" s="687"/>
      <c r="N4" s="688"/>
    </row>
    <row r="5" spans="1:21" ht="30.75" x14ac:dyDescent="0.25">
      <c r="A5" s="173" t="s">
        <v>142</v>
      </c>
      <c r="B5" s="174"/>
      <c r="C5" s="175"/>
      <c r="D5" s="176"/>
      <c r="F5" s="177" t="s">
        <v>259</v>
      </c>
      <c r="G5" s="178"/>
      <c r="H5" s="178"/>
      <c r="I5" s="178"/>
      <c r="J5" s="178"/>
      <c r="K5" s="179"/>
      <c r="L5" s="179"/>
      <c r="M5" s="180"/>
      <c r="N5" s="412"/>
    </row>
    <row r="6" spans="1:21" ht="30.75" x14ac:dyDescent="0.25">
      <c r="A6" s="181" t="s">
        <v>131</v>
      </c>
      <c r="B6" s="91"/>
      <c r="C6" s="89"/>
      <c r="D6" s="92"/>
      <c r="E6" s="88" t="s">
        <v>1</v>
      </c>
      <c r="F6" s="182" t="s">
        <v>446</v>
      </c>
      <c r="G6" s="183"/>
      <c r="H6" s="183"/>
      <c r="I6" s="183"/>
      <c r="J6" s="183"/>
      <c r="K6" s="184"/>
      <c r="L6" s="184"/>
      <c r="M6" s="185"/>
      <c r="N6" s="413"/>
    </row>
    <row r="7" spans="1:21" ht="30" x14ac:dyDescent="0.2">
      <c r="A7" s="181" t="s">
        <v>262</v>
      </c>
      <c r="B7" s="91"/>
      <c r="C7" s="89"/>
      <c r="D7" s="92"/>
      <c r="F7" s="186" t="s">
        <v>260</v>
      </c>
      <c r="G7" s="187"/>
      <c r="H7" s="187"/>
      <c r="I7" s="187"/>
      <c r="J7" s="187"/>
      <c r="K7" s="184"/>
      <c r="L7" s="184"/>
      <c r="M7" s="185"/>
      <c r="N7" s="413"/>
    </row>
    <row r="8" spans="1:21" ht="30.75" thickBot="1" x14ac:dyDescent="0.25">
      <c r="A8" s="181" t="s">
        <v>263</v>
      </c>
      <c r="B8" s="91"/>
      <c r="C8" s="89"/>
      <c r="D8" s="92"/>
      <c r="F8" s="188" t="s">
        <v>261</v>
      </c>
      <c r="G8" s="189"/>
      <c r="H8" s="189"/>
      <c r="I8" s="189"/>
      <c r="J8" s="189"/>
      <c r="K8" s="190"/>
      <c r="L8" s="190"/>
      <c r="M8" s="191"/>
      <c r="N8" s="414"/>
      <c r="O8" s="13" t="s">
        <v>299</v>
      </c>
    </row>
    <row r="9" spans="1:21" ht="35.25" x14ac:dyDescent="0.25">
      <c r="A9" s="181" t="s">
        <v>382</v>
      </c>
      <c r="B9" s="406"/>
      <c r="C9" s="407"/>
      <c r="D9" s="408"/>
      <c r="E9" s="136"/>
      <c r="F9" s="120"/>
    </row>
    <row r="10" spans="1:21" ht="35.25" thickBot="1" x14ac:dyDescent="0.25">
      <c r="A10" s="193" t="s">
        <v>383</v>
      </c>
      <c r="B10" s="409"/>
      <c r="C10" s="410"/>
      <c r="D10" s="411"/>
    </row>
    <row r="11" spans="1:21" ht="34.5" x14ac:dyDescent="0.2">
      <c r="A11" s="194" t="s">
        <v>413</v>
      </c>
      <c r="B11" s="28">
        <f>SUM(B9:D9)</f>
        <v>0</v>
      </c>
      <c r="C11" s="195"/>
      <c r="D11" s="196"/>
      <c r="O11" s="81"/>
    </row>
    <row r="12" spans="1:21" ht="34.5" x14ac:dyDescent="0.2">
      <c r="A12" s="197" t="s">
        <v>384</v>
      </c>
      <c r="B12" s="29">
        <f>SUM(B10:D10)</f>
        <v>0</v>
      </c>
      <c r="C12" s="195"/>
      <c r="D12" s="196"/>
      <c r="O12" s="81"/>
    </row>
    <row r="13" spans="1:21" ht="34.5" x14ac:dyDescent="0.2">
      <c r="A13" s="198" t="s">
        <v>385</v>
      </c>
      <c r="B13" s="27"/>
      <c r="C13" s="195"/>
      <c r="D13" s="199"/>
      <c r="O13" s="81"/>
    </row>
    <row r="14" spans="1:21" ht="30.75" thickBot="1" x14ac:dyDescent="0.25">
      <c r="A14" s="200" t="s">
        <v>264</v>
      </c>
      <c r="B14" s="30">
        <f>B12-B13</f>
        <v>0</v>
      </c>
      <c r="C14" s="201"/>
      <c r="D14" s="202"/>
      <c r="O14" s="81"/>
    </row>
    <row r="15" spans="1:21" x14ac:dyDescent="0.2">
      <c r="A15" s="203"/>
      <c r="O15" s="81"/>
    </row>
    <row r="16" spans="1:21" ht="16.5" thickBot="1" x14ac:dyDescent="0.25">
      <c r="A16" s="689"/>
      <c r="B16" s="689"/>
      <c r="O16" s="81"/>
      <c r="U16" s="204"/>
    </row>
    <row r="17" spans="1:22" ht="18.75" thickBot="1" x14ac:dyDescent="0.25">
      <c r="A17" s="650" t="s">
        <v>468</v>
      </c>
      <c r="B17" s="651"/>
      <c r="C17" s="651"/>
      <c r="D17" s="651"/>
      <c r="E17" s="651"/>
      <c r="F17" s="651"/>
      <c r="G17" s="651"/>
      <c r="H17" s="651"/>
      <c r="I17" s="651"/>
      <c r="J17" s="651"/>
      <c r="K17" s="651"/>
      <c r="L17" s="651"/>
      <c r="M17" s="651"/>
      <c r="N17" s="651"/>
      <c r="O17" s="651"/>
      <c r="P17" s="652"/>
      <c r="T17" s="203"/>
      <c r="U17" s="205"/>
      <c r="V17" s="205"/>
    </row>
    <row r="18" spans="1:22" ht="90.75" thickBot="1" x14ac:dyDescent="0.25">
      <c r="A18" s="206" t="s">
        <v>265</v>
      </c>
      <c r="B18" s="207" t="s">
        <v>395</v>
      </c>
      <c r="C18" s="208" t="s">
        <v>266</v>
      </c>
      <c r="D18" s="209" t="s">
        <v>112</v>
      </c>
      <c r="E18" s="210" t="s">
        <v>113</v>
      </c>
      <c r="F18" s="210" t="s">
        <v>114</v>
      </c>
      <c r="G18" s="210" t="s">
        <v>115</v>
      </c>
      <c r="H18" s="210" t="s">
        <v>7</v>
      </c>
      <c r="I18" s="210" t="s">
        <v>8</v>
      </c>
      <c r="J18" s="210" t="s">
        <v>9</v>
      </c>
      <c r="K18" s="210" t="s">
        <v>116</v>
      </c>
      <c r="L18" s="210" t="s">
        <v>10</v>
      </c>
      <c r="M18" s="210" t="s">
        <v>11</v>
      </c>
      <c r="N18" s="210" t="s">
        <v>12</v>
      </c>
      <c r="O18" s="211" t="s">
        <v>13</v>
      </c>
      <c r="P18" s="212" t="s">
        <v>208</v>
      </c>
      <c r="U18" s="213"/>
      <c r="V18" s="213"/>
    </row>
    <row r="19" spans="1:22" ht="98.25" x14ac:dyDescent="0.2">
      <c r="A19" s="653"/>
      <c r="B19" s="648"/>
      <c r="C19" s="214" t="s">
        <v>240</v>
      </c>
      <c r="D19" s="415"/>
      <c r="E19" s="109"/>
      <c r="F19" s="97"/>
      <c r="G19" s="97"/>
      <c r="H19" s="109"/>
      <c r="I19" s="109"/>
      <c r="J19" s="109"/>
      <c r="K19" s="109"/>
      <c r="L19" s="109"/>
      <c r="M19" s="109"/>
      <c r="N19" s="109"/>
      <c r="O19" s="416"/>
      <c r="P19" s="215">
        <f>SUM(D19:O19)</f>
        <v>0</v>
      </c>
      <c r="U19" s="213"/>
      <c r="V19" s="213"/>
    </row>
    <row r="20" spans="1:22" ht="58.5" thickBot="1" x14ac:dyDescent="0.25">
      <c r="A20" s="654"/>
      <c r="B20" s="649"/>
      <c r="C20" s="216" t="s">
        <v>241</v>
      </c>
      <c r="D20" s="417"/>
      <c r="E20" s="401"/>
      <c r="F20" s="410"/>
      <c r="G20" s="410"/>
      <c r="H20" s="401"/>
      <c r="I20" s="401"/>
      <c r="J20" s="401"/>
      <c r="K20" s="401"/>
      <c r="L20" s="401"/>
      <c r="M20" s="401"/>
      <c r="N20" s="401"/>
      <c r="O20" s="403"/>
      <c r="P20" s="217">
        <f t="shared" ref="P20:P30" si="0">SUM(D20:O20)</f>
        <v>0</v>
      </c>
      <c r="U20" s="213"/>
      <c r="V20" s="213"/>
    </row>
    <row r="21" spans="1:22" ht="75" x14ac:dyDescent="0.2">
      <c r="A21" s="653"/>
      <c r="B21" s="648"/>
      <c r="C21" s="214" t="s">
        <v>243</v>
      </c>
      <c r="D21" s="415"/>
      <c r="E21" s="109"/>
      <c r="F21" s="97"/>
      <c r="G21" s="97"/>
      <c r="H21" s="109"/>
      <c r="I21" s="109"/>
      <c r="J21" s="109"/>
      <c r="K21" s="109"/>
      <c r="L21" s="109"/>
      <c r="M21" s="109"/>
      <c r="N21" s="109"/>
      <c r="O21" s="416"/>
      <c r="P21" s="215">
        <f t="shared" si="0"/>
        <v>0</v>
      </c>
      <c r="U21" s="213"/>
      <c r="V21" s="213"/>
    </row>
    <row r="22" spans="1:22" ht="58.5" thickBot="1" x14ac:dyDescent="0.25">
      <c r="A22" s="654"/>
      <c r="B22" s="649"/>
      <c r="C22" s="216" t="s">
        <v>244</v>
      </c>
      <c r="D22" s="417"/>
      <c r="E22" s="401"/>
      <c r="F22" s="410"/>
      <c r="G22" s="410"/>
      <c r="H22" s="401"/>
      <c r="I22" s="401"/>
      <c r="J22" s="401"/>
      <c r="K22" s="401"/>
      <c r="L22" s="401"/>
      <c r="M22" s="401"/>
      <c r="N22" s="401"/>
      <c r="O22" s="403"/>
      <c r="P22" s="217">
        <f t="shared" si="0"/>
        <v>0</v>
      </c>
      <c r="U22" s="213"/>
      <c r="V22" s="213"/>
    </row>
    <row r="23" spans="1:22" ht="75" x14ac:dyDescent="0.2">
      <c r="A23" s="653"/>
      <c r="B23" s="648"/>
      <c r="C23" s="214" t="s">
        <v>243</v>
      </c>
      <c r="D23" s="415"/>
      <c r="E23" s="109"/>
      <c r="F23" s="97"/>
      <c r="G23" s="97"/>
      <c r="H23" s="109"/>
      <c r="I23" s="109"/>
      <c r="J23" s="109"/>
      <c r="K23" s="109"/>
      <c r="L23" s="109"/>
      <c r="M23" s="109"/>
      <c r="N23" s="109"/>
      <c r="O23" s="416"/>
      <c r="P23" s="215">
        <f t="shared" si="0"/>
        <v>0</v>
      </c>
      <c r="U23" s="213"/>
      <c r="V23" s="213"/>
    </row>
    <row r="24" spans="1:22" ht="58.5" thickBot="1" x14ac:dyDescent="0.25">
      <c r="A24" s="654"/>
      <c r="B24" s="649"/>
      <c r="C24" s="216" t="s">
        <v>244</v>
      </c>
      <c r="D24" s="417"/>
      <c r="E24" s="401"/>
      <c r="F24" s="410"/>
      <c r="G24" s="410"/>
      <c r="H24" s="401"/>
      <c r="I24" s="401"/>
      <c r="J24" s="401"/>
      <c r="K24" s="401"/>
      <c r="L24" s="401"/>
      <c r="M24" s="401"/>
      <c r="N24" s="401"/>
      <c r="O24" s="403"/>
      <c r="P24" s="217">
        <f t="shared" si="0"/>
        <v>0</v>
      </c>
      <c r="U24" s="213"/>
      <c r="V24" s="213"/>
    </row>
    <row r="25" spans="1:22" ht="75" x14ac:dyDescent="0.2">
      <c r="A25" s="653"/>
      <c r="B25" s="648"/>
      <c r="C25" s="214" t="s">
        <v>243</v>
      </c>
      <c r="D25" s="415"/>
      <c r="E25" s="109"/>
      <c r="F25" s="97"/>
      <c r="G25" s="97"/>
      <c r="H25" s="109"/>
      <c r="I25" s="109"/>
      <c r="J25" s="109"/>
      <c r="K25" s="109"/>
      <c r="L25" s="109"/>
      <c r="M25" s="109"/>
      <c r="N25" s="109"/>
      <c r="O25" s="416"/>
      <c r="P25" s="215">
        <f t="shared" si="0"/>
        <v>0</v>
      </c>
      <c r="U25" s="213"/>
      <c r="V25" s="213"/>
    </row>
    <row r="26" spans="1:22" ht="58.5" thickBot="1" x14ac:dyDescent="0.25">
      <c r="A26" s="654"/>
      <c r="B26" s="649"/>
      <c r="C26" s="216" t="s">
        <v>244</v>
      </c>
      <c r="D26" s="417"/>
      <c r="E26" s="401"/>
      <c r="F26" s="410"/>
      <c r="G26" s="410"/>
      <c r="H26" s="401"/>
      <c r="I26" s="401"/>
      <c r="J26" s="401"/>
      <c r="K26" s="401"/>
      <c r="L26" s="401"/>
      <c r="M26" s="401"/>
      <c r="N26" s="401"/>
      <c r="O26" s="403"/>
      <c r="P26" s="217">
        <f t="shared" si="0"/>
        <v>0</v>
      </c>
      <c r="U26" s="213"/>
      <c r="V26" s="213"/>
    </row>
    <row r="27" spans="1:22" ht="75" x14ac:dyDescent="0.2">
      <c r="A27" s="653"/>
      <c r="B27" s="648"/>
      <c r="C27" s="214" t="s">
        <v>243</v>
      </c>
      <c r="D27" s="415"/>
      <c r="E27" s="109"/>
      <c r="F27" s="97"/>
      <c r="G27" s="97"/>
      <c r="H27" s="109"/>
      <c r="I27" s="109"/>
      <c r="J27" s="109"/>
      <c r="K27" s="109"/>
      <c r="L27" s="109"/>
      <c r="M27" s="109"/>
      <c r="N27" s="109"/>
      <c r="O27" s="416"/>
      <c r="P27" s="215">
        <f t="shared" si="0"/>
        <v>0</v>
      </c>
      <c r="U27" s="213"/>
      <c r="V27" s="213"/>
    </row>
    <row r="28" spans="1:22" ht="58.5" thickBot="1" x14ac:dyDescent="0.25">
      <c r="A28" s="654"/>
      <c r="B28" s="649"/>
      <c r="C28" s="216" t="s">
        <v>244</v>
      </c>
      <c r="D28" s="417"/>
      <c r="E28" s="401"/>
      <c r="F28" s="410"/>
      <c r="G28" s="410"/>
      <c r="H28" s="401"/>
      <c r="I28" s="401"/>
      <c r="J28" s="401"/>
      <c r="K28" s="401"/>
      <c r="L28" s="401"/>
      <c r="M28" s="401"/>
      <c r="N28" s="401"/>
      <c r="O28" s="403"/>
      <c r="P28" s="217">
        <f t="shared" si="0"/>
        <v>0</v>
      </c>
      <c r="U28" s="213"/>
      <c r="V28" s="213"/>
    </row>
    <row r="29" spans="1:22" ht="75" x14ac:dyDescent="0.2">
      <c r="A29" s="653"/>
      <c r="B29" s="667"/>
      <c r="C29" s="214" t="s">
        <v>243</v>
      </c>
      <c r="D29" s="415"/>
      <c r="E29" s="109"/>
      <c r="F29" s="97"/>
      <c r="G29" s="97"/>
      <c r="H29" s="109"/>
      <c r="I29" s="109"/>
      <c r="J29" s="109"/>
      <c r="K29" s="109"/>
      <c r="L29" s="109"/>
      <c r="M29" s="109"/>
      <c r="N29" s="109"/>
      <c r="O29" s="416"/>
      <c r="P29" s="215">
        <f t="shared" si="0"/>
        <v>0</v>
      </c>
      <c r="U29" s="213"/>
      <c r="V29" s="213"/>
    </row>
    <row r="30" spans="1:22" ht="58.5" thickBot="1" x14ac:dyDescent="0.25">
      <c r="A30" s="666"/>
      <c r="B30" s="668"/>
      <c r="C30" s="216" t="s">
        <v>244</v>
      </c>
      <c r="D30" s="418"/>
      <c r="E30" s="419"/>
      <c r="F30" s="407"/>
      <c r="G30" s="407"/>
      <c r="H30" s="419"/>
      <c r="I30" s="419"/>
      <c r="J30" s="419"/>
      <c r="K30" s="419"/>
      <c r="L30" s="419"/>
      <c r="M30" s="419"/>
      <c r="N30" s="419"/>
      <c r="O30" s="402"/>
      <c r="P30" s="220">
        <f t="shared" si="0"/>
        <v>0</v>
      </c>
      <c r="U30" s="213"/>
      <c r="V30" s="213"/>
    </row>
    <row r="31" spans="1:22" ht="15.75" thickBot="1" x14ac:dyDescent="0.25">
      <c r="A31" s="221"/>
      <c r="B31" s="222"/>
      <c r="C31" s="223"/>
      <c r="D31" s="148"/>
      <c r="E31" s="148"/>
      <c r="F31" s="222"/>
      <c r="G31" s="222"/>
      <c r="H31" s="148"/>
      <c r="I31" s="148"/>
      <c r="J31" s="148"/>
      <c r="K31" s="148"/>
      <c r="L31" s="148"/>
      <c r="M31" s="148"/>
      <c r="N31" s="148"/>
      <c r="O31" s="148"/>
      <c r="P31" s="224"/>
      <c r="U31" s="213"/>
      <c r="V31" s="213"/>
    </row>
    <row r="32" spans="1:22" ht="98.25" thickBot="1" x14ac:dyDescent="0.25">
      <c r="A32" s="206" t="s">
        <v>267</v>
      </c>
      <c r="B32" s="207" t="s">
        <v>396</v>
      </c>
      <c r="C32" s="208" t="s">
        <v>266</v>
      </c>
      <c r="D32" s="225" t="s">
        <v>112</v>
      </c>
      <c r="E32" s="226" t="s">
        <v>113</v>
      </c>
      <c r="F32" s="226" t="s">
        <v>114</v>
      </c>
      <c r="G32" s="226" t="s">
        <v>115</v>
      </c>
      <c r="H32" s="226" t="s">
        <v>7</v>
      </c>
      <c r="I32" s="226" t="s">
        <v>8</v>
      </c>
      <c r="J32" s="226" t="s">
        <v>9</v>
      </c>
      <c r="K32" s="226" t="s">
        <v>116</v>
      </c>
      <c r="L32" s="226" t="s">
        <v>10</v>
      </c>
      <c r="M32" s="226" t="s">
        <v>11</v>
      </c>
      <c r="N32" s="226" t="s">
        <v>12</v>
      </c>
      <c r="O32" s="227" t="s">
        <v>13</v>
      </c>
      <c r="P32" s="57" t="s">
        <v>208</v>
      </c>
      <c r="U32" s="213"/>
      <c r="V32" s="213"/>
    </row>
    <row r="33" spans="1:22" ht="75" x14ac:dyDescent="0.2">
      <c r="A33" s="228"/>
      <c r="B33" s="218"/>
      <c r="C33" s="214" t="s">
        <v>242</v>
      </c>
      <c r="D33" s="420"/>
      <c r="E33" s="421"/>
      <c r="F33" s="97"/>
      <c r="G33" s="97"/>
      <c r="H33" s="421"/>
      <c r="I33" s="421"/>
      <c r="J33" s="421"/>
      <c r="K33" s="421"/>
      <c r="L33" s="421"/>
      <c r="M33" s="421"/>
      <c r="N33" s="421"/>
      <c r="O33" s="422"/>
      <c r="P33" s="229">
        <f t="shared" ref="P33:P35" si="1">SUM(D33:O33)</f>
        <v>0</v>
      </c>
      <c r="U33" s="213"/>
      <c r="V33" s="213"/>
    </row>
    <row r="34" spans="1:22" ht="75" x14ac:dyDescent="0.2">
      <c r="A34" s="230"/>
      <c r="B34" s="219"/>
      <c r="C34" s="231" t="s">
        <v>242</v>
      </c>
      <c r="D34" s="423"/>
      <c r="E34" s="172"/>
      <c r="F34" s="100"/>
      <c r="G34" s="100"/>
      <c r="H34" s="172"/>
      <c r="I34" s="172"/>
      <c r="J34" s="172"/>
      <c r="K34" s="172"/>
      <c r="L34" s="172"/>
      <c r="M34" s="172"/>
      <c r="N34" s="172"/>
      <c r="O34" s="424"/>
      <c r="P34" s="232">
        <f t="shared" si="1"/>
        <v>0</v>
      </c>
      <c r="U34" s="213"/>
      <c r="V34" s="213"/>
    </row>
    <row r="35" spans="1:22" ht="75.75" thickBot="1" x14ac:dyDescent="0.25">
      <c r="A35" s="233"/>
      <c r="B35" s="234"/>
      <c r="C35" s="235" t="s">
        <v>242</v>
      </c>
      <c r="D35" s="425"/>
      <c r="E35" s="426"/>
      <c r="F35" s="410"/>
      <c r="G35" s="410"/>
      <c r="H35" s="426"/>
      <c r="I35" s="426"/>
      <c r="J35" s="426"/>
      <c r="K35" s="426"/>
      <c r="L35" s="426"/>
      <c r="M35" s="426"/>
      <c r="N35" s="426"/>
      <c r="O35" s="427"/>
      <c r="P35" s="236">
        <f t="shared" si="1"/>
        <v>0</v>
      </c>
      <c r="U35" s="213"/>
      <c r="V35" s="213"/>
    </row>
    <row r="36" spans="1:22" ht="15.75" thickBot="1" x14ac:dyDescent="0.25">
      <c r="A36" s="25"/>
      <c r="B36" s="25"/>
      <c r="O36" s="81"/>
    </row>
    <row r="37" spans="1:22" ht="21" thickBot="1" x14ac:dyDescent="0.35">
      <c r="A37" s="660" t="s">
        <v>470</v>
      </c>
      <c r="B37" s="661"/>
      <c r="C37" s="661"/>
      <c r="D37" s="661"/>
      <c r="E37" s="661"/>
      <c r="F37" s="661"/>
      <c r="G37" s="661"/>
      <c r="H37" s="661"/>
      <c r="I37" s="661"/>
      <c r="J37" s="661"/>
      <c r="K37" s="661"/>
      <c r="L37" s="661"/>
      <c r="M37" s="661"/>
      <c r="N37" s="661"/>
      <c r="O37" s="661"/>
      <c r="P37" s="661"/>
      <c r="Q37" s="662"/>
    </row>
    <row r="38" spans="1:22" ht="16.5" customHeight="1" thickBot="1" x14ac:dyDescent="0.3">
      <c r="C38" s="682" t="s">
        <v>207</v>
      </c>
      <c r="D38" s="682"/>
      <c r="E38" s="682"/>
      <c r="F38" s="682"/>
      <c r="G38" s="682"/>
      <c r="H38" s="682"/>
      <c r="I38" s="682"/>
      <c r="O38" s="81"/>
    </row>
    <row r="39" spans="1:22" ht="36.75" customHeight="1" thickBot="1" x14ac:dyDescent="0.4">
      <c r="A39" s="655" t="s">
        <v>268</v>
      </c>
      <c r="B39" s="657" t="s">
        <v>271</v>
      </c>
      <c r="C39" s="658"/>
      <c r="D39" s="658"/>
      <c r="E39" s="663" t="s">
        <v>35</v>
      </c>
      <c r="F39" s="664"/>
      <c r="G39" s="665"/>
      <c r="H39" s="663" t="s">
        <v>329</v>
      </c>
      <c r="I39" s="664"/>
      <c r="J39" s="665"/>
      <c r="K39" s="657" t="s">
        <v>269</v>
      </c>
      <c r="L39" s="658"/>
      <c r="M39" s="659"/>
      <c r="N39" s="638" t="s">
        <v>391</v>
      </c>
      <c r="O39" s="639"/>
      <c r="P39" s="639"/>
      <c r="Q39" s="640"/>
      <c r="U39" s="81"/>
    </row>
    <row r="40" spans="1:22" ht="19.5" thickBot="1" x14ac:dyDescent="0.25">
      <c r="A40" s="656"/>
      <c r="B40" s="37" t="s">
        <v>386</v>
      </c>
      <c r="C40" s="38" t="s">
        <v>387</v>
      </c>
      <c r="D40" s="39" t="s">
        <v>388</v>
      </c>
      <c r="E40" s="37" t="s">
        <v>386</v>
      </c>
      <c r="F40" s="38" t="s">
        <v>387</v>
      </c>
      <c r="G40" s="39" t="s">
        <v>388</v>
      </c>
      <c r="H40" s="237" t="s">
        <v>389</v>
      </c>
      <c r="I40" s="237" t="s">
        <v>387</v>
      </c>
      <c r="J40" s="238" t="s">
        <v>388</v>
      </c>
      <c r="K40" s="35" t="s">
        <v>390</v>
      </c>
      <c r="L40" s="36" t="s">
        <v>387</v>
      </c>
      <c r="M40" s="33" t="s">
        <v>388</v>
      </c>
      <c r="N40" s="31" t="s">
        <v>390</v>
      </c>
      <c r="O40" s="32" t="s">
        <v>387</v>
      </c>
      <c r="P40" s="33" t="s">
        <v>388</v>
      </c>
      <c r="Q40" s="34" t="s">
        <v>26</v>
      </c>
      <c r="U40" s="81"/>
    </row>
    <row r="41" spans="1:22" x14ac:dyDescent="0.2">
      <c r="A41" s="171"/>
      <c r="B41" s="404"/>
      <c r="C41" s="124"/>
      <c r="D41" s="132"/>
      <c r="E41" s="239">
        <v>0</v>
      </c>
      <c r="F41" s="240">
        <v>0</v>
      </c>
      <c r="G41" s="241">
        <v>0</v>
      </c>
      <c r="H41" s="433"/>
      <c r="I41" s="434"/>
      <c r="J41" s="343"/>
      <c r="K41" s="435"/>
      <c r="L41" s="436"/>
      <c r="M41" s="437"/>
      <c r="N41" s="239">
        <f t="shared" ref="N41:N52" si="2">E41*1</f>
        <v>0</v>
      </c>
      <c r="O41" s="240">
        <f t="shared" ref="O41:O52" si="3">F41*28</f>
        <v>0</v>
      </c>
      <c r="P41" s="241">
        <f t="shared" ref="P41:P52" si="4">G41*265</f>
        <v>0</v>
      </c>
      <c r="Q41" s="242">
        <f t="shared" ref="Q41:Q52" si="5">SUM(N41:P41)</f>
        <v>0</v>
      </c>
      <c r="U41" s="81"/>
    </row>
    <row r="42" spans="1:22" x14ac:dyDescent="0.2">
      <c r="A42" s="428"/>
      <c r="B42" s="404"/>
      <c r="C42" s="124"/>
      <c r="D42" s="132"/>
      <c r="E42" s="239">
        <v>0</v>
      </c>
      <c r="F42" s="240">
        <v>0</v>
      </c>
      <c r="G42" s="241">
        <v>0</v>
      </c>
      <c r="H42" s="116"/>
      <c r="I42" s="438"/>
      <c r="J42" s="83"/>
      <c r="K42" s="423"/>
      <c r="L42" s="439"/>
      <c r="M42" s="440"/>
      <c r="N42" s="239">
        <f t="shared" si="2"/>
        <v>0</v>
      </c>
      <c r="O42" s="240">
        <f t="shared" si="3"/>
        <v>0</v>
      </c>
      <c r="P42" s="241">
        <f t="shared" si="4"/>
        <v>0</v>
      </c>
      <c r="Q42" s="242">
        <f t="shared" si="5"/>
        <v>0</v>
      </c>
      <c r="U42" s="81"/>
    </row>
    <row r="43" spans="1:22" x14ac:dyDescent="0.2">
      <c r="A43" s="428"/>
      <c r="B43" s="404"/>
      <c r="C43" s="124"/>
      <c r="D43" s="132"/>
      <c r="E43" s="239">
        <v>0</v>
      </c>
      <c r="F43" s="240">
        <v>0</v>
      </c>
      <c r="G43" s="241">
        <v>0</v>
      </c>
      <c r="H43" s="116"/>
      <c r="I43" s="438"/>
      <c r="J43" s="83"/>
      <c r="K43" s="423"/>
      <c r="L43" s="439"/>
      <c r="M43" s="440"/>
      <c r="N43" s="239">
        <f t="shared" si="2"/>
        <v>0</v>
      </c>
      <c r="O43" s="240">
        <f t="shared" si="3"/>
        <v>0</v>
      </c>
      <c r="P43" s="241">
        <f t="shared" si="4"/>
        <v>0</v>
      </c>
      <c r="Q43" s="242">
        <f t="shared" si="5"/>
        <v>0</v>
      </c>
      <c r="U43" s="81"/>
    </row>
    <row r="44" spans="1:22" x14ac:dyDescent="0.2">
      <c r="A44" s="428"/>
      <c r="B44" s="404"/>
      <c r="C44" s="124"/>
      <c r="D44" s="132"/>
      <c r="E44" s="239">
        <v>0</v>
      </c>
      <c r="F44" s="240">
        <v>0</v>
      </c>
      <c r="G44" s="241">
        <v>0</v>
      </c>
      <c r="H44" s="116"/>
      <c r="I44" s="438"/>
      <c r="J44" s="83"/>
      <c r="K44" s="423"/>
      <c r="L44" s="439"/>
      <c r="M44" s="440"/>
      <c r="N44" s="239">
        <f t="shared" si="2"/>
        <v>0</v>
      </c>
      <c r="O44" s="240">
        <f t="shared" si="3"/>
        <v>0</v>
      </c>
      <c r="P44" s="241">
        <f t="shared" si="4"/>
        <v>0</v>
      </c>
      <c r="Q44" s="242">
        <f t="shared" si="5"/>
        <v>0</v>
      </c>
      <c r="U44" s="81"/>
    </row>
    <row r="45" spans="1:22" x14ac:dyDescent="0.2">
      <c r="A45" s="428"/>
      <c r="B45" s="404"/>
      <c r="C45" s="124"/>
      <c r="D45" s="132"/>
      <c r="E45" s="239">
        <v>0</v>
      </c>
      <c r="F45" s="240">
        <v>0</v>
      </c>
      <c r="G45" s="241">
        <v>0</v>
      </c>
      <c r="H45" s="116"/>
      <c r="I45" s="438"/>
      <c r="J45" s="83"/>
      <c r="K45" s="423"/>
      <c r="L45" s="439"/>
      <c r="M45" s="440"/>
      <c r="N45" s="239">
        <f t="shared" si="2"/>
        <v>0</v>
      </c>
      <c r="O45" s="240">
        <f t="shared" si="3"/>
        <v>0</v>
      </c>
      <c r="P45" s="241">
        <f t="shared" si="4"/>
        <v>0</v>
      </c>
      <c r="Q45" s="242">
        <f t="shared" si="5"/>
        <v>0</v>
      </c>
      <c r="U45" s="81"/>
    </row>
    <row r="46" spans="1:22" x14ac:dyDescent="0.2">
      <c r="A46" s="428"/>
      <c r="B46" s="404"/>
      <c r="C46" s="124"/>
      <c r="D46" s="132"/>
      <c r="E46" s="239">
        <v>0</v>
      </c>
      <c r="F46" s="240">
        <v>0</v>
      </c>
      <c r="G46" s="241">
        <v>0</v>
      </c>
      <c r="H46" s="116"/>
      <c r="I46" s="438"/>
      <c r="J46" s="83"/>
      <c r="K46" s="423"/>
      <c r="L46" s="439"/>
      <c r="M46" s="440"/>
      <c r="N46" s="239">
        <f t="shared" si="2"/>
        <v>0</v>
      </c>
      <c r="O46" s="240">
        <f t="shared" si="3"/>
        <v>0</v>
      </c>
      <c r="P46" s="241">
        <f t="shared" si="4"/>
        <v>0</v>
      </c>
      <c r="Q46" s="242">
        <f t="shared" si="5"/>
        <v>0</v>
      </c>
      <c r="U46" s="81"/>
    </row>
    <row r="47" spans="1:22" x14ac:dyDescent="0.2">
      <c r="A47" s="428"/>
      <c r="B47" s="404"/>
      <c r="C47" s="124"/>
      <c r="D47" s="132"/>
      <c r="E47" s="239">
        <v>0</v>
      </c>
      <c r="F47" s="240">
        <v>0</v>
      </c>
      <c r="G47" s="241">
        <v>0</v>
      </c>
      <c r="H47" s="116"/>
      <c r="I47" s="438"/>
      <c r="J47" s="83"/>
      <c r="K47" s="423"/>
      <c r="L47" s="439"/>
      <c r="M47" s="440"/>
      <c r="N47" s="239">
        <f t="shared" si="2"/>
        <v>0</v>
      </c>
      <c r="O47" s="240">
        <f t="shared" si="3"/>
        <v>0</v>
      </c>
      <c r="P47" s="241">
        <f t="shared" si="4"/>
        <v>0</v>
      </c>
      <c r="Q47" s="243">
        <f t="shared" si="5"/>
        <v>0</v>
      </c>
      <c r="U47" s="81"/>
    </row>
    <row r="48" spans="1:22" x14ac:dyDescent="0.2">
      <c r="A48" s="428"/>
      <c r="B48" s="404"/>
      <c r="C48" s="124"/>
      <c r="D48" s="132"/>
      <c r="E48" s="239">
        <v>0</v>
      </c>
      <c r="F48" s="240">
        <v>0</v>
      </c>
      <c r="G48" s="241">
        <v>0</v>
      </c>
      <c r="H48" s="116"/>
      <c r="I48" s="438"/>
      <c r="J48" s="83"/>
      <c r="K48" s="423"/>
      <c r="L48" s="439"/>
      <c r="M48" s="440"/>
      <c r="N48" s="239">
        <f t="shared" si="2"/>
        <v>0</v>
      </c>
      <c r="O48" s="240">
        <f t="shared" si="3"/>
        <v>0</v>
      </c>
      <c r="P48" s="241">
        <f t="shared" si="4"/>
        <v>0</v>
      </c>
      <c r="Q48" s="243">
        <f t="shared" si="5"/>
        <v>0</v>
      </c>
      <c r="U48" s="81"/>
    </row>
    <row r="49" spans="1:84" x14ac:dyDescent="0.2">
      <c r="A49" s="428"/>
      <c r="B49" s="404"/>
      <c r="C49" s="124"/>
      <c r="D49" s="132"/>
      <c r="E49" s="239">
        <v>0</v>
      </c>
      <c r="F49" s="240">
        <v>0</v>
      </c>
      <c r="G49" s="241">
        <v>0</v>
      </c>
      <c r="H49" s="116"/>
      <c r="I49" s="438"/>
      <c r="J49" s="83"/>
      <c r="K49" s="423"/>
      <c r="L49" s="439"/>
      <c r="M49" s="440"/>
      <c r="N49" s="239">
        <f t="shared" si="2"/>
        <v>0</v>
      </c>
      <c r="O49" s="240">
        <f t="shared" si="3"/>
        <v>0</v>
      </c>
      <c r="P49" s="241">
        <f t="shared" si="4"/>
        <v>0</v>
      </c>
      <c r="Q49" s="243">
        <f>SUM(N49:P49)</f>
        <v>0</v>
      </c>
      <c r="U49" s="81"/>
    </row>
    <row r="50" spans="1:84" ht="15.75" thickBot="1" x14ac:dyDescent="0.25">
      <c r="A50" s="428"/>
      <c r="B50" s="404"/>
      <c r="C50" s="124"/>
      <c r="D50" s="132"/>
      <c r="E50" s="239">
        <v>0</v>
      </c>
      <c r="F50" s="240">
        <v>0</v>
      </c>
      <c r="G50" s="241">
        <v>0</v>
      </c>
      <c r="H50" s="116"/>
      <c r="I50" s="438"/>
      <c r="J50" s="83"/>
      <c r="K50" s="423"/>
      <c r="L50" s="439"/>
      <c r="M50" s="440"/>
      <c r="N50" s="239">
        <f t="shared" si="2"/>
        <v>0</v>
      </c>
      <c r="O50" s="240">
        <f t="shared" si="3"/>
        <v>0</v>
      </c>
      <c r="P50" s="241">
        <f t="shared" si="4"/>
        <v>0</v>
      </c>
      <c r="Q50" s="243">
        <f>SUM(N50:P50)</f>
        <v>0</v>
      </c>
      <c r="V50" s="146"/>
    </row>
    <row r="51" spans="1:84" ht="18.75" customHeight="1" x14ac:dyDescent="0.2">
      <c r="A51" s="428"/>
      <c r="B51" s="404"/>
      <c r="C51" s="124"/>
      <c r="D51" s="132"/>
      <c r="E51" s="239">
        <v>0</v>
      </c>
      <c r="F51" s="240">
        <v>0</v>
      </c>
      <c r="G51" s="241">
        <v>0</v>
      </c>
      <c r="H51" s="116"/>
      <c r="I51" s="438"/>
      <c r="J51" s="83"/>
      <c r="K51" s="423"/>
      <c r="L51" s="439"/>
      <c r="M51" s="440"/>
      <c r="N51" s="239">
        <f t="shared" si="2"/>
        <v>0</v>
      </c>
      <c r="O51" s="240">
        <f t="shared" si="3"/>
        <v>0</v>
      </c>
      <c r="P51" s="241">
        <f t="shared" si="4"/>
        <v>0</v>
      </c>
      <c r="Q51" s="243">
        <f>SUM(N51:P51)</f>
        <v>0</v>
      </c>
      <c r="U51" s="669" t="s">
        <v>392</v>
      </c>
      <c r="V51" s="670"/>
      <c r="W51" s="146"/>
      <c r="X51" s="146"/>
    </row>
    <row r="52" spans="1:84" ht="16.5" customHeight="1" thickBot="1" x14ac:dyDescent="0.25">
      <c r="A52" s="429"/>
      <c r="B52" s="430"/>
      <c r="C52" s="431"/>
      <c r="D52" s="432"/>
      <c r="E52" s="244">
        <v>0</v>
      </c>
      <c r="F52" s="245">
        <v>0</v>
      </c>
      <c r="G52" s="246">
        <v>0</v>
      </c>
      <c r="H52" s="441"/>
      <c r="I52" s="442"/>
      <c r="J52" s="443"/>
      <c r="K52" s="444"/>
      <c r="L52" s="445"/>
      <c r="M52" s="446"/>
      <c r="N52" s="244">
        <f t="shared" si="2"/>
        <v>0</v>
      </c>
      <c r="O52" s="245">
        <f t="shared" si="3"/>
        <v>0</v>
      </c>
      <c r="P52" s="246">
        <f t="shared" si="4"/>
        <v>0</v>
      </c>
      <c r="Q52" s="247">
        <f t="shared" si="5"/>
        <v>0</v>
      </c>
      <c r="U52" s="671"/>
      <c r="V52" s="672"/>
      <c r="W52" s="146"/>
      <c r="X52" s="146"/>
    </row>
    <row r="53" spans="1:84" s="252" customFormat="1" ht="20.25" thickBot="1" x14ac:dyDescent="0.4">
      <c r="A53" s="248" t="s">
        <v>36</v>
      </c>
      <c r="B53" s="40"/>
      <c r="C53" s="41"/>
      <c r="D53" s="42"/>
      <c r="E53" s="40">
        <f>SUM(E41:E52)</f>
        <v>0</v>
      </c>
      <c r="F53" s="41">
        <f t="shared" ref="F53:G53" si="6">SUM(F41:F52)</f>
        <v>0</v>
      </c>
      <c r="G53" s="42">
        <f t="shared" si="6"/>
        <v>0</v>
      </c>
      <c r="H53" s="43"/>
      <c r="I53" s="41"/>
      <c r="J53" s="44"/>
      <c r="K53" s="45"/>
      <c r="L53" s="249"/>
      <c r="M53" s="250"/>
      <c r="N53" s="43">
        <f t="shared" ref="N53:P53" si="7">SUM(N41:N52)</f>
        <v>0</v>
      </c>
      <c r="O53" s="41">
        <f t="shared" si="7"/>
        <v>0</v>
      </c>
      <c r="P53" s="41">
        <f t="shared" si="7"/>
        <v>0</v>
      </c>
      <c r="Q53" s="42">
        <f>SUM(Q41:Q52)</f>
        <v>0</v>
      </c>
      <c r="R53" s="13"/>
      <c r="S53" s="13"/>
      <c r="T53" s="13"/>
      <c r="U53" s="487" t="s">
        <v>394</v>
      </c>
      <c r="V53" s="488">
        <f>SUM(X84,X135,X109,X163,Q53)-V54</f>
        <v>0</v>
      </c>
      <c r="W53" s="146"/>
      <c r="X53" s="146"/>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row>
    <row r="54" spans="1:84" ht="20.25" thickBot="1" x14ac:dyDescent="0.4">
      <c r="O54" s="81"/>
      <c r="U54" s="489" t="s">
        <v>393</v>
      </c>
      <c r="V54" s="192">
        <f>SUM(T84,T135,T109,U163)</f>
        <v>0</v>
      </c>
      <c r="W54" s="13" t="s">
        <v>299</v>
      </c>
      <c r="X54" s="146"/>
    </row>
    <row r="55" spans="1:84" ht="16.5" thickBot="1" x14ac:dyDescent="0.3">
      <c r="A55" s="647" t="s">
        <v>272</v>
      </c>
      <c r="B55" s="647"/>
      <c r="C55" s="647"/>
      <c r="D55" s="647"/>
      <c r="E55" s="647"/>
      <c r="F55" s="647"/>
      <c r="G55" s="647"/>
      <c r="H55" s="647"/>
      <c r="O55" s="81"/>
      <c r="U55" s="485" t="s">
        <v>36</v>
      </c>
      <c r="V55" s="486">
        <f>SUM(V53:V54)</f>
        <v>0</v>
      </c>
      <c r="W55" s="13" t="s">
        <v>299</v>
      </c>
      <c r="X55" s="146"/>
    </row>
    <row r="56" spans="1:84" ht="16.5" customHeight="1" thickBot="1" x14ac:dyDescent="0.3">
      <c r="A56" s="638" t="s">
        <v>467</v>
      </c>
      <c r="B56" s="639"/>
      <c r="C56" s="639"/>
      <c r="D56" s="639"/>
      <c r="E56" s="639"/>
      <c r="F56" s="639"/>
      <c r="G56" s="639"/>
      <c r="H56" s="639"/>
      <c r="I56" s="639"/>
      <c r="J56" s="639"/>
      <c r="K56" s="639"/>
      <c r="L56" s="640"/>
      <c r="O56" s="81"/>
    </row>
    <row r="57" spans="1:84" ht="16.350000000000001" customHeight="1" thickBot="1" x14ac:dyDescent="0.3">
      <c r="A57" s="679" t="s">
        <v>474</v>
      </c>
      <c r="B57" s="680"/>
      <c r="C57" s="680"/>
      <c r="D57" s="680"/>
      <c r="E57" s="680"/>
      <c r="F57" s="680"/>
      <c r="G57" s="680"/>
      <c r="H57" s="680"/>
      <c r="I57" s="680"/>
      <c r="J57" s="680"/>
      <c r="K57" s="680"/>
      <c r="L57" s="681"/>
      <c r="M57" s="253"/>
      <c r="N57" s="253"/>
      <c r="O57" s="253"/>
    </row>
    <row r="58" spans="1:84" s="255" customFormat="1" ht="34.5" customHeight="1" thickBot="1" x14ac:dyDescent="0.4">
      <c r="A58" s="644" t="s">
        <v>103</v>
      </c>
      <c r="B58" s="645"/>
      <c r="C58" s="645"/>
      <c r="D58" s="645"/>
      <c r="E58" s="645"/>
      <c r="F58" s="645"/>
      <c r="G58" s="646"/>
      <c r="H58" s="644" t="s">
        <v>104</v>
      </c>
      <c r="I58" s="645"/>
      <c r="J58" s="646"/>
      <c r="K58" s="636" t="s">
        <v>105</v>
      </c>
      <c r="L58" s="637"/>
      <c r="M58" s="146"/>
      <c r="N58" s="146"/>
      <c r="O58" s="146"/>
      <c r="P58" s="146"/>
      <c r="Q58" s="617" t="s">
        <v>35</v>
      </c>
      <c r="R58" s="618"/>
      <c r="S58" s="618"/>
      <c r="T58" s="619"/>
      <c r="U58" s="676" t="s">
        <v>391</v>
      </c>
      <c r="V58" s="677"/>
      <c r="W58" s="677"/>
      <c r="X58" s="678"/>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row>
    <row r="59" spans="1:84" s="25" customFormat="1" ht="149.25" thickBot="1" x14ac:dyDescent="0.25">
      <c r="A59" s="256" t="s">
        <v>6</v>
      </c>
      <c r="B59" s="257" t="s">
        <v>4</v>
      </c>
      <c r="C59" s="257" t="s">
        <v>5</v>
      </c>
      <c r="D59" s="257" t="s">
        <v>245</v>
      </c>
      <c r="E59" s="258" t="s">
        <v>248</v>
      </c>
      <c r="F59" s="259" t="s">
        <v>246</v>
      </c>
      <c r="G59" s="257" t="s">
        <v>247</v>
      </c>
      <c r="H59" s="260" t="s">
        <v>389</v>
      </c>
      <c r="I59" s="261" t="s">
        <v>387</v>
      </c>
      <c r="J59" s="262" t="s">
        <v>388</v>
      </c>
      <c r="K59" s="261" t="s">
        <v>397</v>
      </c>
      <c r="L59" s="262" t="s">
        <v>398</v>
      </c>
      <c r="M59" s="213"/>
      <c r="N59" s="213"/>
      <c r="O59" s="213"/>
      <c r="Q59" s="51" t="s">
        <v>389</v>
      </c>
      <c r="R59" s="52" t="s">
        <v>402</v>
      </c>
      <c r="S59" s="53" t="s">
        <v>388</v>
      </c>
      <c r="T59" s="54" t="s">
        <v>403</v>
      </c>
      <c r="U59" s="51" t="s">
        <v>389</v>
      </c>
      <c r="V59" s="52" t="s">
        <v>402</v>
      </c>
      <c r="W59" s="55" t="s">
        <v>388</v>
      </c>
      <c r="X59" s="56" t="s">
        <v>26</v>
      </c>
    </row>
    <row r="60" spans="1:84" x14ac:dyDescent="0.2">
      <c r="A60" s="447"/>
      <c r="B60" s="97"/>
      <c r="C60" s="97"/>
      <c r="D60" s="97"/>
      <c r="E60" s="97"/>
      <c r="F60" s="97"/>
      <c r="G60" s="448"/>
      <c r="H60" s="447"/>
      <c r="I60" s="449"/>
      <c r="J60" s="450"/>
      <c r="K60" s="96"/>
      <c r="L60" s="349"/>
      <c r="M60" s="142"/>
      <c r="N60" s="142"/>
      <c r="O60" s="142"/>
      <c r="Q60" s="263">
        <f>G60*3.664*E60</f>
        <v>0</v>
      </c>
      <c r="R60" s="264">
        <f>E60*D60*K60*0.000001</f>
        <v>0</v>
      </c>
      <c r="S60" s="265">
        <f>E60*D60*L60*0.000001</f>
        <v>0</v>
      </c>
      <c r="T60" s="266">
        <f t="shared" ref="T60:T83" si="8">F60*Q60</f>
        <v>0</v>
      </c>
      <c r="U60" s="263">
        <f>Q60*1</f>
        <v>0</v>
      </c>
      <c r="V60" s="264">
        <f>R60*28</f>
        <v>0</v>
      </c>
      <c r="W60" s="266">
        <f>S60*265</f>
        <v>0</v>
      </c>
      <c r="X60" s="267">
        <f t="shared" ref="X60:X70" si="9">SUM(U60:W60)</f>
        <v>0</v>
      </c>
    </row>
    <row r="61" spans="1:84" x14ac:dyDescent="0.2">
      <c r="A61" s="451"/>
      <c r="B61" s="100"/>
      <c r="C61" s="100"/>
      <c r="D61" s="100"/>
      <c r="E61" s="100"/>
      <c r="F61" s="100"/>
      <c r="G61" s="452"/>
      <c r="H61" s="453"/>
      <c r="I61" s="438"/>
      <c r="J61" s="83"/>
      <c r="K61" s="99"/>
      <c r="L61" s="350"/>
      <c r="M61" s="142"/>
      <c r="N61" s="142"/>
      <c r="O61" s="142"/>
      <c r="Q61" s="268">
        <f t="shared" ref="Q61:Q83" si="10">G61*3.664*E61</f>
        <v>0</v>
      </c>
      <c r="R61" s="121">
        <f t="shared" ref="R61:R83" si="11">E61*D61*K61*0.000001</f>
        <v>0</v>
      </c>
      <c r="S61" s="269">
        <f t="shared" ref="S61:S83" si="12">E61*D61*L61*0.000001</f>
        <v>0</v>
      </c>
      <c r="T61" s="71">
        <f t="shared" si="8"/>
        <v>0</v>
      </c>
      <c r="U61" s="268">
        <f t="shared" ref="U61:U83" si="13">Q61*1</f>
        <v>0</v>
      </c>
      <c r="V61" s="121">
        <f t="shared" ref="V61:V83" si="14">R61*28</f>
        <v>0</v>
      </c>
      <c r="W61" s="270">
        <f t="shared" ref="W61:W83" si="15">S61*265</f>
        <v>0</v>
      </c>
      <c r="X61" s="21">
        <f t="shared" si="9"/>
        <v>0</v>
      </c>
    </row>
    <row r="62" spans="1:84" x14ac:dyDescent="0.2">
      <c r="A62" s="451"/>
      <c r="B62" s="100"/>
      <c r="C62" s="100"/>
      <c r="D62" s="100"/>
      <c r="E62" s="100"/>
      <c r="F62" s="100"/>
      <c r="G62" s="452"/>
      <c r="H62" s="453"/>
      <c r="I62" s="438"/>
      <c r="J62" s="83"/>
      <c r="K62" s="99"/>
      <c r="L62" s="350"/>
      <c r="M62" s="142"/>
      <c r="N62" s="142"/>
      <c r="O62" s="142"/>
      <c r="Q62" s="268">
        <f t="shared" si="10"/>
        <v>0</v>
      </c>
      <c r="R62" s="121">
        <f t="shared" si="11"/>
        <v>0</v>
      </c>
      <c r="S62" s="269">
        <f t="shared" si="12"/>
        <v>0</v>
      </c>
      <c r="T62" s="71">
        <f t="shared" si="8"/>
        <v>0</v>
      </c>
      <c r="U62" s="268">
        <f t="shared" si="13"/>
        <v>0</v>
      </c>
      <c r="V62" s="121">
        <f t="shared" si="14"/>
        <v>0</v>
      </c>
      <c r="W62" s="270">
        <f t="shared" si="15"/>
        <v>0</v>
      </c>
      <c r="X62" s="21">
        <f t="shared" si="9"/>
        <v>0</v>
      </c>
    </row>
    <row r="63" spans="1:84" x14ac:dyDescent="0.2">
      <c r="A63" s="451"/>
      <c r="B63" s="100"/>
      <c r="C63" s="100"/>
      <c r="D63" s="100"/>
      <c r="E63" s="100"/>
      <c r="F63" s="100"/>
      <c r="G63" s="452"/>
      <c r="H63" s="453"/>
      <c r="I63" s="438"/>
      <c r="J63" s="83"/>
      <c r="K63" s="99"/>
      <c r="L63" s="350"/>
      <c r="M63" s="142"/>
      <c r="N63" s="142"/>
      <c r="O63" s="142"/>
      <c r="Q63" s="268">
        <f t="shared" si="10"/>
        <v>0</v>
      </c>
      <c r="R63" s="121">
        <f t="shared" si="11"/>
        <v>0</v>
      </c>
      <c r="S63" s="269">
        <f t="shared" si="12"/>
        <v>0</v>
      </c>
      <c r="T63" s="71">
        <f t="shared" si="8"/>
        <v>0</v>
      </c>
      <c r="U63" s="268">
        <f t="shared" si="13"/>
        <v>0</v>
      </c>
      <c r="V63" s="121">
        <f t="shared" si="14"/>
        <v>0</v>
      </c>
      <c r="W63" s="270">
        <f t="shared" si="15"/>
        <v>0</v>
      </c>
      <c r="X63" s="21">
        <f t="shared" si="9"/>
        <v>0</v>
      </c>
    </row>
    <row r="64" spans="1:84" x14ac:dyDescent="0.2">
      <c r="A64" s="451"/>
      <c r="B64" s="100"/>
      <c r="C64" s="100"/>
      <c r="D64" s="100"/>
      <c r="E64" s="100"/>
      <c r="F64" s="100"/>
      <c r="G64" s="452"/>
      <c r="H64" s="453"/>
      <c r="I64" s="438"/>
      <c r="J64" s="83"/>
      <c r="K64" s="99"/>
      <c r="L64" s="350"/>
      <c r="M64" s="142"/>
      <c r="N64" s="142"/>
      <c r="O64" s="142"/>
      <c r="Q64" s="268">
        <f t="shared" si="10"/>
        <v>0</v>
      </c>
      <c r="R64" s="121">
        <f t="shared" si="11"/>
        <v>0</v>
      </c>
      <c r="S64" s="269">
        <f t="shared" si="12"/>
        <v>0</v>
      </c>
      <c r="T64" s="71">
        <f t="shared" si="8"/>
        <v>0</v>
      </c>
      <c r="U64" s="268">
        <f t="shared" si="13"/>
        <v>0</v>
      </c>
      <c r="V64" s="121">
        <f t="shared" si="14"/>
        <v>0</v>
      </c>
      <c r="W64" s="270">
        <f t="shared" si="15"/>
        <v>0</v>
      </c>
      <c r="X64" s="21">
        <f t="shared" si="9"/>
        <v>0</v>
      </c>
    </row>
    <row r="65" spans="1:24" x14ac:dyDescent="0.2">
      <c r="A65" s="451"/>
      <c r="B65" s="100"/>
      <c r="C65" s="100"/>
      <c r="D65" s="100"/>
      <c r="E65" s="100"/>
      <c r="F65" s="100"/>
      <c r="G65" s="452"/>
      <c r="H65" s="453"/>
      <c r="I65" s="438"/>
      <c r="J65" s="83"/>
      <c r="K65" s="99"/>
      <c r="L65" s="350"/>
      <c r="M65" s="142"/>
      <c r="N65" s="142"/>
      <c r="O65" s="142"/>
      <c r="Q65" s="268">
        <f t="shared" si="10"/>
        <v>0</v>
      </c>
      <c r="R65" s="121">
        <f t="shared" si="11"/>
        <v>0</v>
      </c>
      <c r="S65" s="269">
        <f t="shared" si="12"/>
        <v>0</v>
      </c>
      <c r="T65" s="71">
        <f t="shared" si="8"/>
        <v>0</v>
      </c>
      <c r="U65" s="268">
        <f t="shared" si="13"/>
        <v>0</v>
      </c>
      <c r="V65" s="121">
        <f t="shared" si="14"/>
        <v>0</v>
      </c>
      <c r="W65" s="270">
        <f t="shared" si="15"/>
        <v>0</v>
      </c>
      <c r="X65" s="21">
        <f t="shared" si="9"/>
        <v>0</v>
      </c>
    </row>
    <row r="66" spans="1:24" x14ac:dyDescent="0.2">
      <c r="A66" s="451"/>
      <c r="B66" s="100"/>
      <c r="C66" s="100"/>
      <c r="D66" s="100"/>
      <c r="E66" s="100"/>
      <c r="F66" s="100"/>
      <c r="G66" s="452"/>
      <c r="H66" s="453"/>
      <c r="I66" s="438"/>
      <c r="J66" s="83"/>
      <c r="K66" s="99"/>
      <c r="L66" s="350"/>
      <c r="M66" s="142"/>
      <c r="N66" s="142"/>
      <c r="O66" s="142"/>
      <c r="Q66" s="268">
        <f t="shared" si="10"/>
        <v>0</v>
      </c>
      <c r="R66" s="121">
        <f t="shared" si="11"/>
        <v>0</v>
      </c>
      <c r="S66" s="269">
        <f t="shared" si="12"/>
        <v>0</v>
      </c>
      <c r="T66" s="71">
        <f t="shared" si="8"/>
        <v>0</v>
      </c>
      <c r="U66" s="268">
        <f t="shared" si="13"/>
        <v>0</v>
      </c>
      <c r="V66" s="121">
        <f t="shared" si="14"/>
        <v>0</v>
      </c>
      <c r="W66" s="270">
        <f t="shared" si="15"/>
        <v>0</v>
      </c>
      <c r="X66" s="21">
        <f t="shared" si="9"/>
        <v>0</v>
      </c>
    </row>
    <row r="67" spans="1:24" x14ac:dyDescent="0.2">
      <c r="A67" s="451"/>
      <c r="B67" s="100"/>
      <c r="C67" s="100"/>
      <c r="D67" s="100"/>
      <c r="E67" s="100"/>
      <c r="F67" s="100"/>
      <c r="G67" s="452"/>
      <c r="H67" s="453"/>
      <c r="I67" s="438"/>
      <c r="J67" s="83"/>
      <c r="K67" s="99"/>
      <c r="L67" s="350"/>
      <c r="M67" s="142"/>
      <c r="N67" s="142"/>
      <c r="O67" s="142"/>
      <c r="Q67" s="268">
        <f t="shared" si="10"/>
        <v>0</v>
      </c>
      <c r="R67" s="121">
        <f t="shared" si="11"/>
        <v>0</v>
      </c>
      <c r="S67" s="269">
        <f t="shared" si="12"/>
        <v>0</v>
      </c>
      <c r="T67" s="71">
        <f t="shared" si="8"/>
        <v>0</v>
      </c>
      <c r="U67" s="268">
        <f t="shared" si="13"/>
        <v>0</v>
      </c>
      <c r="V67" s="121">
        <f t="shared" si="14"/>
        <v>0</v>
      </c>
      <c r="W67" s="270">
        <f t="shared" si="15"/>
        <v>0</v>
      </c>
      <c r="X67" s="21">
        <f t="shared" si="9"/>
        <v>0</v>
      </c>
    </row>
    <row r="68" spans="1:24" x14ac:dyDescent="0.2">
      <c r="A68" s="451"/>
      <c r="B68" s="100"/>
      <c r="C68" s="100"/>
      <c r="D68" s="100"/>
      <c r="E68" s="100"/>
      <c r="F68" s="100"/>
      <c r="G68" s="452"/>
      <c r="H68" s="453"/>
      <c r="I68" s="438"/>
      <c r="J68" s="83"/>
      <c r="K68" s="99"/>
      <c r="L68" s="350"/>
      <c r="M68" s="142"/>
      <c r="N68" s="142"/>
      <c r="O68" s="142"/>
      <c r="Q68" s="268">
        <f t="shared" si="10"/>
        <v>0</v>
      </c>
      <c r="R68" s="121">
        <f t="shared" si="11"/>
        <v>0</v>
      </c>
      <c r="S68" s="269">
        <f t="shared" si="12"/>
        <v>0</v>
      </c>
      <c r="T68" s="71">
        <f t="shared" si="8"/>
        <v>0</v>
      </c>
      <c r="U68" s="268">
        <f t="shared" si="13"/>
        <v>0</v>
      </c>
      <c r="V68" s="121">
        <f t="shared" si="14"/>
        <v>0</v>
      </c>
      <c r="W68" s="270">
        <f t="shared" si="15"/>
        <v>0</v>
      </c>
      <c r="X68" s="21">
        <f t="shared" si="9"/>
        <v>0</v>
      </c>
    </row>
    <row r="69" spans="1:24" x14ac:dyDescent="0.2">
      <c r="A69" s="451"/>
      <c r="B69" s="100"/>
      <c r="C69" s="100"/>
      <c r="D69" s="100"/>
      <c r="E69" s="100"/>
      <c r="F69" s="100"/>
      <c r="G69" s="452"/>
      <c r="H69" s="453"/>
      <c r="I69" s="438"/>
      <c r="J69" s="83"/>
      <c r="K69" s="99"/>
      <c r="L69" s="350"/>
      <c r="M69" s="142"/>
      <c r="N69" s="142"/>
      <c r="O69" s="142"/>
      <c r="Q69" s="268">
        <f t="shared" si="10"/>
        <v>0</v>
      </c>
      <c r="R69" s="121">
        <f t="shared" si="11"/>
        <v>0</v>
      </c>
      <c r="S69" s="269">
        <f t="shared" si="12"/>
        <v>0</v>
      </c>
      <c r="T69" s="71">
        <f t="shared" si="8"/>
        <v>0</v>
      </c>
      <c r="U69" s="268">
        <f t="shared" si="13"/>
        <v>0</v>
      </c>
      <c r="V69" s="121">
        <f t="shared" si="14"/>
        <v>0</v>
      </c>
      <c r="W69" s="270">
        <f t="shared" si="15"/>
        <v>0</v>
      </c>
      <c r="X69" s="21">
        <f t="shared" si="9"/>
        <v>0</v>
      </c>
    </row>
    <row r="70" spans="1:24" x14ac:dyDescent="0.2">
      <c r="A70" s="451"/>
      <c r="B70" s="454"/>
      <c r="C70" s="455"/>
      <c r="D70" s="455"/>
      <c r="E70" s="454"/>
      <c r="F70" s="456"/>
      <c r="G70" s="455"/>
      <c r="H70" s="453"/>
      <c r="I70" s="438"/>
      <c r="J70" s="83"/>
      <c r="K70" s="457"/>
      <c r="L70" s="458"/>
      <c r="M70" s="142"/>
      <c r="N70" s="142"/>
      <c r="O70" s="142"/>
      <c r="Q70" s="268">
        <f t="shared" si="10"/>
        <v>0</v>
      </c>
      <c r="R70" s="121">
        <f t="shared" si="11"/>
        <v>0</v>
      </c>
      <c r="S70" s="269">
        <f t="shared" si="12"/>
        <v>0</v>
      </c>
      <c r="T70" s="71">
        <f t="shared" si="8"/>
        <v>0</v>
      </c>
      <c r="U70" s="268">
        <f t="shared" si="13"/>
        <v>0</v>
      </c>
      <c r="V70" s="121">
        <f t="shared" si="14"/>
        <v>0</v>
      </c>
      <c r="W70" s="270">
        <f t="shared" si="15"/>
        <v>0</v>
      </c>
      <c r="X70" s="21">
        <f t="shared" si="9"/>
        <v>0</v>
      </c>
    </row>
    <row r="71" spans="1:24" x14ac:dyDescent="0.2">
      <c r="A71" s="451"/>
      <c r="B71" s="454"/>
      <c r="C71" s="452"/>
      <c r="D71" s="452"/>
      <c r="E71" s="100"/>
      <c r="F71" s="406"/>
      <c r="G71" s="452"/>
      <c r="H71" s="453"/>
      <c r="I71" s="438"/>
      <c r="J71" s="83"/>
      <c r="K71" s="99"/>
      <c r="L71" s="459"/>
      <c r="M71" s="142"/>
      <c r="N71" s="142"/>
      <c r="O71" s="142"/>
      <c r="Q71" s="268">
        <f t="shared" si="10"/>
        <v>0</v>
      </c>
      <c r="R71" s="121">
        <f t="shared" si="11"/>
        <v>0</v>
      </c>
      <c r="S71" s="269">
        <f t="shared" si="12"/>
        <v>0</v>
      </c>
      <c r="T71" s="71">
        <f t="shared" si="8"/>
        <v>0</v>
      </c>
      <c r="U71" s="268">
        <f t="shared" si="13"/>
        <v>0</v>
      </c>
      <c r="V71" s="121">
        <f t="shared" si="14"/>
        <v>0</v>
      </c>
      <c r="W71" s="270">
        <f t="shared" si="15"/>
        <v>0</v>
      </c>
      <c r="X71" s="21">
        <f t="shared" ref="X71:X83" si="16">SUM(U71:W71)</f>
        <v>0</v>
      </c>
    </row>
    <row r="72" spans="1:24" x14ac:dyDescent="0.2">
      <c r="A72" s="451"/>
      <c r="B72" s="454"/>
      <c r="C72" s="452"/>
      <c r="D72" s="460"/>
      <c r="E72" s="407"/>
      <c r="F72" s="461"/>
      <c r="G72" s="460"/>
      <c r="H72" s="453"/>
      <c r="I72" s="438"/>
      <c r="J72" s="83"/>
      <c r="K72" s="462"/>
      <c r="L72" s="408"/>
      <c r="M72" s="142"/>
      <c r="N72" s="142"/>
      <c r="O72" s="142"/>
      <c r="Q72" s="268">
        <f t="shared" si="10"/>
        <v>0</v>
      </c>
      <c r="R72" s="121">
        <f t="shared" si="11"/>
        <v>0</v>
      </c>
      <c r="S72" s="269">
        <f t="shared" si="12"/>
        <v>0</v>
      </c>
      <c r="T72" s="71">
        <f t="shared" si="8"/>
        <v>0</v>
      </c>
      <c r="U72" s="268">
        <f t="shared" si="13"/>
        <v>0</v>
      </c>
      <c r="V72" s="121">
        <f t="shared" si="14"/>
        <v>0</v>
      </c>
      <c r="W72" s="270">
        <f t="shared" si="15"/>
        <v>0</v>
      </c>
      <c r="X72" s="21">
        <f t="shared" si="16"/>
        <v>0</v>
      </c>
    </row>
    <row r="73" spans="1:24" x14ac:dyDescent="0.2">
      <c r="A73" s="451"/>
      <c r="B73" s="454"/>
      <c r="C73" s="452"/>
      <c r="D73" s="460"/>
      <c r="E73" s="407"/>
      <c r="F73" s="461"/>
      <c r="G73" s="460"/>
      <c r="H73" s="453"/>
      <c r="I73" s="438"/>
      <c r="J73" s="83"/>
      <c r="K73" s="462"/>
      <c r="L73" s="408"/>
      <c r="M73" s="142"/>
      <c r="N73" s="142"/>
      <c r="O73" s="142"/>
      <c r="Q73" s="268">
        <f t="shared" si="10"/>
        <v>0</v>
      </c>
      <c r="R73" s="121">
        <f t="shared" si="11"/>
        <v>0</v>
      </c>
      <c r="S73" s="269">
        <f t="shared" si="12"/>
        <v>0</v>
      </c>
      <c r="T73" s="71">
        <f t="shared" si="8"/>
        <v>0</v>
      </c>
      <c r="U73" s="268">
        <f t="shared" si="13"/>
        <v>0</v>
      </c>
      <c r="V73" s="121">
        <f t="shared" si="14"/>
        <v>0</v>
      </c>
      <c r="W73" s="270">
        <f t="shared" si="15"/>
        <v>0</v>
      </c>
      <c r="X73" s="21">
        <f t="shared" si="16"/>
        <v>0</v>
      </c>
    </row>
    <row r="74" spans="1:24" x14ac:dyDescent="0.2">
      <c r="A74" s="451"/>
      <c r="B74" s="100"/>
      <c r="C74" s="452"/>
      <c r="D74" s="460"/>
      <c r="E74" s="407"/>
      <c r="F74" s="461"/>
      <c r="G74" s="460"/>
      <c r="H74" s="453"/>
      <c r="I74" s="438"/>
      <c r="J74" s="83"/>
      <c r="K74" s="462"/>
      <c r="L74" s="408"/>
      <c r="M74" s="142"/>
      <c r="N74" s="142"/>
      <c r="O74" s="142"/>
      <c r="Q74" s="268">
        <f t="shared" si="10"/>
        <v>0</v>
      </c>
      <c r="R74" s="121">
        <f t="shared" si="11"/>
        <v>0</v>
      </c>
      <c r="S74" s="269">
        <f t="shared" si="12"/>
        <v>0</v>
      </c>
      <c r="T74" s="71">
        <f t="shared" si="8"/>
        <v>0</v>
      </c>
      <c r="U74" s="268">
        <f t="shared" si="13"/>
        <v>0</v>
      </c>
      <c r="V74" s="121">
        <f t="shared" si="14"/>
        <v>0</v>
      </c>
      <c r="W74" s="270">
        <f t="shared" si="15"/>
        <v>0</v>
      </c>
      <c r="X74" s="21">
        <f t="shared" si="16"/>
        <v>0</v>
      </c>
    </row>
    <row r="75" spans="1:24" x14ac:dyDescent="0.2">
      <c r="A75" s="451"/>
      <c r="B75" s="454"/>
      <c r="C75" s="452"/>
      <c r="D75" s="460"/>
      <c r="E75" s="407"/>
      <c r="F75" s="461"/>
      <c r="G75" s="460"/>
      <c r="H75" s="453"/>
      <c r="I75" s="438"/>
      <c r="J75" s="83"/>
      <c r="K75" s="462"/>
      <c r="L75" s="408"/>
      <c r="M75" s="142"/>
      <c r="N75" s="142"/>
      <c r="O75" s="142"/>
      <c r="Q75" s="268">
        <f t="shared" si="10"/>
        <v>0</v>
      </c>
      <c r="R75" s="121">
        <f t="shared" si="11"/>
        <v>0</v>
      </c>
      <c r="S75" s="269">
        <f t="shared" si="12"/>
        <v>0</v>
      </c>
      <c r="T75" s="71">
        <f t="shared" si="8"/>
        <v>0</v>
      </c>
      <c r="U75" s="268">
        <f t="shared" si="13"/>
        <v>0</v>
      </c>
      <c r="V75" s="121">
        <f t="shared" si="14"/>
        <v>0</v>
      </c>
      <c r="W75" s="270">
        <f t="shared" si="15"/>
        <v>0</v>
      </c>
      <c r="X75" s="21">
        <f t="shared" si="16"/>
        <v>0</v>
      </c>
    </row>
    <row r="76" spans="1:24" x14ac:dyDescent="0.2">
      <c r="A76" s="451"/>
      <c r="B76" s="454"/>
      <c r="C76" s="452"/>
      <c r="D76" s="460"/>
      <c r="E76" s="407"/>
      <c r="F76" s="461"/>
      <c r="G76" s="460"/>
      <c r="H76" s="453"/>
      <c r="I76" s="438"/>
      <c r="J76" s="83"/>
      <c r="K76" s="462"/>
      <c r="L76" s="408"/>
      <c r="M76" s="142"/>
      <c r="N76" s="142"/>
      <c r="O76" s="142"/>
      <c r="Q76" s="268">
        <f t="shared" si="10"/>
        <v>0</v>
      </c>
      <c r="R76" s="121">
        <f t="shared" si="11"/>
        <v>0</v>
      </c>
      <c r="S76" s="269">
        <f t="shared" si="12"/>
        <v>0</v>
      </c>
      <c r="T76" s="71">
        <f t="shared" si="8"/>
        <v>0</v>
      </c>
      <c r="U76" s="268">
        <f t="shared" si="13"/>
        <v>0</v>
      </c>
      <c r="V76" s="121">
        <f t="shared" si="14"/>
        <v>0</v>
      </c>
      <c r="W76" s="270">
        <f t="shared" si="15"/>
        <v>0</v>
      </c>
      <c r="X76" s="21">
        <f t="shared" si="16"/>
        <v>0</v>
      </c>
    </row>
    <row r="77" spans="1:24" x14ac:dyDescent="0.2">
      <c r="A77" s="451"/>
      <c r="B77" s="454"/>
      <c r="C77" s="452"/>
      <c r="D77" s="460"/>
      <c r="E77" s="407"/>
      <c r="F77" s="461"/>
      <c r="G77" s="460"/>
      <c r="H77" s="453"/>
      <c r="I77" s="438"/>
      <c r="J77" s="83"/>
      <c r="K77" s="462"/>
      <c r="L77" s="408"/>
      <c r="M77" s="142"/>
      <c r="N77" s="142"/>
      <c r="O77" s="142"/>
      <c r="Q77" s="268">
        <f t="shared" si="10"/>
        <v>0</v>
      </c>
      <c r="R77" s="121">
        <f t="shared" si="11"/>
        <v>0</v>
      </c>
      <c r="S77" s="269">
        <f t="shared" si="12"/>
        <v>0</v>
      </c>
      <c r="T77" s="71">
        <f t="shared" si="8"/>
        <v>0</v>
      </c>
      <c r="U77" s="268">
        <f t="shared" si="13"/>
        <v>0</v>
      </c>
      <c r="V77" s="121">
        <f t="shared" si="14"/>
        <v>0</v>
      </c>
      <c r="W77" s="270">
        <f t="shared" si="15"/>
        <v>0</v>
      </c>
      <c r="X77" s="21">
        <f t="shared" si="16"/>
        <v>0</v>
      </c>
    </row>
    <row r="78" spans="1:24" x14ac:dyDescent="0.2">
      <c r="A78" s="451"/>
      <c r="B78" s="454"/>
      <c r="C78" s="452"/>
      <c r="D78" s="460"/>
      <c r="E78" s="407"/>
      <c r="F78" s="461"/>
      <c r="G78" s="460"/>
      <c r="H78" s="453"/>
      <c r="I78" s="438"/>
      <c r="J78" s="83"/>
      <c r="K78" s="462"/>
      <c r="L78" s="408"/>
      <c r="M78" s="142"/>
      <c r="N78" s="142"/>
      <c r="O78" s="142"/>
      <c r="Q78" s="268">
        <f t="shared" si="10"/>
        <v>0</v>
      </c>
      <c r="R78" s="121">
        <f t="shared" si="11"/>
        <v>0</v>
      </c>
      <c r="S78" s="269">
        <f t="shared" si="12"/>
        <v>0</v>
      </c>
      <c r="T78" s="71">
        <f t="shared" si="8"/>
        <v>0</v>
      </c>
      <c r="U78" s="268">
        <f t="shared" si="13"/>
        <v>0</v>
      </c>
      <c r="V78" s="121">
        <f t="shared" si="14"/>
        <v>0</v>
      </c>
      <c r="W78" s="270">
        <f t="shared" si="15"/>
        <v>0</v>
      </c>
      <c r="X78" s="21">
        <f t="shared" si="16"/>
        <v>0</v>
      </c>
    </row>
    <row r="79" spans="1:24" x14ac:dyDescent="0.2">
      <c r="A79" s="451"/>
      <c r="B79" s="454"/>
      <c r="C79" s="452"/>
      <c r="D79" s="460"/>
      <c r="E79" s="407"/>
      <c r="F79" s="461"/>
      <c r="G79" s="460"/>
      <c r="H79" s="453"/>
      <c r="I79" s="438"/>
      <c r="J79" s="83"/>
      <c r="K79" s="462"/>
      <c r="L79" s="408"/>
      <c r="M79" s="142"/>
      <c r="N79" s="142"/>
      <c r="O79" s="142"/>
      <c r="Q79" s="268">
        <f t="shared" si="10"/>
        <v>0</v>
      </c>
      <c r="R79" s="121">
        <f t="shared" si="11"/>
        <v>0</v>
      </c>
      <c r="S79" s="269">
        <f t="shared" si="12"/>
        <v>0</v>
      </c>
      <c r="T79" s="71">
        <f t="shared" si="8"/>
        <v>0</v>
      </c>
      <c r="U79" s="268">
        <f t="shared" si="13"/>
        <v>0</v>
      </c>
      <c r="V79" s="121">
        <f t="shared" si="14"/>
        <v>0</v>
      </c>
      <c r="W79" s="270">
        <f t="shared" si="15"/>
        <v>0</v>
      </c>
      <c r="X79" s="21">
        <f t="shared" si="16"/>
        <v>0</v>
      </c>
    </row>
    <row r="80" spans="1:24" x14ac:dyDescent="0.2">
      <c r="A80" s="451"/>
      <c r="B80" s="454"/>
      <c r="C80" s="452"/>
      <c r="D80" s="460"/>
      <c r="E80" s="407"/>
      <c r="F80" s="461"/>
      <c r="G80" s="460"/>
      <c r="H80" s="453"/>
      <c r="I80" s="438"/>
      <c r="J80" s="83"/>
      <c r="K80" s="462"/>
      <c r="L80" s="408"/>
      <c r="M80" s="142"/>
      <c r="N80" s="142"/>
      <c r="O80" s="142"/>
      <c r="Q80" s="268">
        <f t="shared" si="10"/>
        <v>0</v>
      </c>
      <c r="R80" s="121">
        <f>E80*D80*K80*0.000001</f>
        <v>0</v>
      </c>
      <c r="S80" s="269">
        <f>E80*D80*L80*0.000001</f>
        <v>0</v>
      </c>
      <c r="T80" s="71">
        <f t="shared" si="8"/>
        <v>0</v>
      </c>
      <c r="U80" s="268">
        <f t="shared" si="13"/>
        <v>0</v>
      </c>
      <c r="V80" s="121">
        <f t="shared" si="14"/>
        <v>0</v>
      </c>
      <c r="W80" s="270">
        <f t="shared" si="15"/>
        <v>0</v>
      </c>
      <c r="X80" s="21">
        <f t="shared" si="16"/>
        <v>0</v>
      </c>
    </row>
    <row r="81" spans="1:24" x14ac:dyDescent="0.2">
      <c r="A81" s="451"/>
      <c r="B81" s="454"/>
      <c r="C81" s="452"/>
      <c r="D81" s="460"/>
      <c r="E81" s="407"/>
      <c r="F81" s="461"/>
      <c r="G81" s="460"/>
      <c r="H81" s="453"/>
      <c r="I81" s="438"/>
      <c r="J81" s="83"/>
      <c r="K81" s="462"/>
      <c r="L81" s="408"/>
      <c r="M81" s="142"/>
      <c r="N81" s="142"/>
      <c r="O81" s="142"/>
      <c r="Q81" s="268">
        <f t="shared" si="10"/>
        <v>0</v>
      </c>
      <c r="R81" s="121">
        <f>E81*D81*K81*0.000001</f>
        <v>0</v>
      </c>
      <c r="S81" s="269">
        <f>E81*D81*L81*0.000001</f>
        <v>0</v>
      </c>
      <c r="T81" s="71">
        <f t="shared" si="8"/>
        <v>0</v>
      </c>
      <c r="U81" s="268">
        <f t="shared" si="13"/>
        <v>0</v>
      </c>
      <c r="V81" s="121">
        <f t="shared" si="14"/>
        <v>0</v>
      </c>
      <c r="W81" s="270">
        <f t="shared" si="15"/>
        <v>0</v>
      </c>
      <c r="X81" s="21">
        <f t="shared" si="16"/>
        <v>0</v>
      </c>
    </row>
    <row r="82" spans="1:24" x14ac:dyDescent="0.2">
      <c r="A82" s="451"/>
      <c r="B82" s="454"/>
      <c r="C82" s="452"/>
      <c r="D82" s="460"/>
      <c r="E82" s="407"/>
      <c r="F82" s="461"/>
      <c r="G82" s="460"/>
      <c r="H82" s="453"/>
      <c r="I82" s="438"/>
      <c r="J82" s="83"/>
      <c r="K82" s="462"/>
      <c r="L82" s="463"/>
      <c r="M82" s="142"/>
      <c r="N82" s="142"/>
      <c r="O82" s="142"/>
      <c r="Q82" s="268">
        <f t="shared" si="10"/>
        <v>0</v>
      </c>
      <c r="R82" s="121">
        <f t="shared" si="11"/>
        <v>0</v>
      </c>
      <c r="S82" s="269">
        <f t="shared" si="12"/>
        <v>0</v>
      </c>
      <c r="T82" s="71">
        <f t="shared" si="8"/>
        <v>0</v>
      </c>
      <c r="U82" s="268">
        <f t="shared" si="13"/>
        <v>0</v>
      </c>
      <c r="V82" s="121">
        <f t="shared" si="14"/>
        <v>0</v>
      </c>
      <c r="W82" s="270">
        <f t="shared" si="15"/>
        <v>0</v>
      </c>
      <c r="X82" s="21">
        <f t="shared" si="16"/>
        <v>0</v>
      </c>
    </row>
    <row r="83" spans="1:24" ht="15.75" thickBot="1" x14ac:dyDescent="0.25">
      <c r="A83" s="464"/>
      <c r="B83" s="128"/>
      <c r="C83" s="465"/>
      <c r="D83" s="465"/>
      <c r="E83" s="410"/>
      <c r="F83" s="409"/>
      <c r="G83" s="465"/>
      <c r="H83" s="102"/>
      <c r="I83" s="85"/>
      <c r="J83" s="86"/>
      <c r="K83" s="466"/>
      <c r="L83" s="467"/>
      <c r="M83" s="142"/>
      <c r="N83" s="142"/>
      <c r="O83" s="142"/>
      <c r="Q83" s="160">
        <f t="shared" si="10"/>
        <v>0</v>
      </c>
      <c r="R83" s="121">
        <f t="shared" si="11"/>
        <v>0</v>
      </c>
      <c r="S83" s="269">
        <f t="shared" si="12"/>
        <v>0</v>
      </c>
      <c r="T83" s="23">
        <f t="shared" si="8"/>
        <v>0</v>
      </c>
      <c r="U83" s="268">
        <f t="shared" si="13"/>
        <v>0</v>
      </c>
      <c r="V83" s="121">
        <f t="shared" si="14"/>
        <v>0</v>
      </c>
      <c r="W83" s="270">
        <f t="shared" si="15"/>
        <v>0</v>
      </c>
      <c r="X83" s="271">
        <f t="shared" si="16"/>
        <v>0</v>
      </c>
    </row>
    <row r="84" spans="1:24" ht="18.75" thickBot="1" x14ac:dyDescent="0.3">
      <c r="A84" s="142"/>
      <c r="B84" s="272"/>
      <c r="C84" s="213"/>
      <c r="D84" s="142"/>
      <c r="E84" s="142"/>
      <c r="F84" s="213"/>
      <c r="G84" s="142"/>
      <c r="H84" s="142"/>
      <c r="I84" s="142"/>
      <c r="J84" s="142"/>
      <c r="K84" s="142"/>
      <c r="L84" s="142"/>
      <c r="M84" s="142"/>
      <c r="N84" s="142"/>
      <c r="O84" s="142"/>
      <c r="Q84" s="48">
        <f t="shared" ref="Q84:X84" si="17">SUM(Q60:Q83)</f>
        <v>0</v>
      </c>
      <c r="R84" s="49">
        <f t="shared" si="17"/>
        <v>0</v>
      </c>
      <c r="S84" s="49">
        <f t="shared" si="17"/>
        <v>0</v>
      </c>
      <c r="T84" s="50">
        <f t="shared" si="17"/>
        <v>0</v>
      </c>
      <c r="U84" s="48">
        <f t="shared" si="17"/>
        <v>0</v>
      </c>
      <c r="V84" s="49">
        <f t="shared" si="17"/>
        <v>0</v>
      </c>
      <c r="W84" s="50">
        <f t="shared" si="17"/>
        <v>0</v>
      </c>
      <c r="X84" s="47">
        <f t="shared" si="17"/>
        <v>0</v>
      </c>
    </row>
    <row r="85" spans="1:24" ht="15.75" thickBot="1" x14ac:dyDescent="0.25">
      <c r="A85" s="142"/>
      <c r="B85" s="272"/>
      <c r="C85" s="213"/>
      <c r="D85" s="142"/>
      <c r="E85" s="142"/>
      <c r="F85" s="213"/>
      <c r="G85" s="142"/>
      <c r="H85" s="142"/>
      <c r="I85" s="142"/>
      <c r="J85" s="142"/>
      <c r="K85" s="142"/>
      <c r="L85" s="142"/>
      <c r="M85" s="142"/>
      <c r="N85" s="142"/>
      <c r="O85" s="142"/>
      <c r="Q85" s="26"/>
      <c r="R85" s="26"/>
      <c r="S85" s="25"/>
      <c r="T85" s="26"/>
      <c r="U85" s="25"/>
      <c r="V85" s="25"/>
      <c r="W85" s="25"/>
      <c r="X85" s="25"/>
    </row>
    <row r="86" spans="1:24" ht="16.5" thickBot="1" x14ac:dyDescent="0.3">
      <c r="A86" s="635" t="s">
        <v>471</v>
      </c>
      <c r="B86" s="636"/>
      <c r="C86" s="636"/>
      <c r="D86" s="636"/>
      <c r="E86" s="636"/>
      <c r="F86" s="636"/>
      <c r="G86" s="636"/>
      <c r="H86" s="636"/>
      <c r="I86" s="636"/>
      <c r="J86" s="636"/>
      <c r="K86" s="636"/>
      <c r="L86" s="637"/>
      <c r="M86" s="142"/>
      <c r="N86" s="142"/>
      <c r="O86" s="142"/>
      <c r="Q86" s="25"/>
      <c r="R86" s="25"/>
      <c r="S86" s="25"/>
      <c r="T86" s="25"/>
      <c r="U86" s="25"/>
      <c r="V86" s="25"/>
      <c r="W86" s="25"/>
      <c r="X86" s="25"/>
    </row>
    <row r="87" spans="1:24" ht="35.450000000000003" customHeight="1" thickBot="1" x14ac:dyDescent="0.4">
      <c r="A87" s="641" t="s">
        <v>103</v>
      </c>
      <c r="B87" s="642"/>
      <c r="C87" s="642"/>
      <c r="D87" s="642"/>
      <c r="E87" s="642"/>
      <c r="F87" s="642"/>
      <c r="G87" s="673" t="s">
        <v>104</v>
      </c>
      <c r="H87" s="674"/>
      <c r="I87" s="675"/>
      <c r="J87" s="680" t="s">
        <v>133</v>
      </c>
      <c r="K87" s="680"/>
      <c r="L87" s="681"/>
      <c r="M87" s="146"/>
      <c r="N87" s="146"/>
      <c r="O87" s="146"/>
      <c r="P87" s="146"/>
      <c r="Q87" s="617" t="s">
        <v>35</v>
      </c>
      <c r="R87" s="618"/>
      <c r="S87" s="618"/>
      <c r="T87" s="619"/>
      <c r="U87" s="676" t="s">
        <v>391</v>
      </c>
      <c r="V87" s="677"/>
      <c r="W87" s="677"/>
      <c r="X87" s="678"/>
    </row>
    <row r="88" spans="1:24" ht="158.25" thickBot="1" x14ac:dyDescent="0.25">
      <c r="A88" s="273" t="s">
        <v>6</v>
      </c>
      <c r="B88" s="274" t="s">
        <v>4</v>
      </c>
      <c r="C88" s="274" t="s">
        <v>5</v>
      </c>
      <c r="D88" s="274" t="s">
        <v>134</v>
      </c>
      <c r="E88" s="275" t="s">
        <v>135</v>
      </c>
      <c r="F88" s="274" t="s">
        <v>77</v>
      </c>
      <c r="G88" s="276" t="s">
        <v>389</v>
      </c>
      <c r="H88" s="277" t="s">
        <v>387</v>
      </c>
      <c r="I88" s="278" t="s">
        <v>388</v>
      </c>
      <c r="J88" s="277" t="s">
        <v>399</v>
      </c>
      <c r="K88" s="277" t="s">
        <v>400</v>
      </c>
      <c r="L88" s="278" t="s">
        <v>401</v>
      </c>
      <c r="M88" s="279"/>
      <c r="N88" s="279"/>
      <c r="O88" s="279"/>
      <c r="P88" s="280"/>
      <c r="Q88" s="51" t="s">
        <v>389</v>
      </c>
      <c r="R88" s="52" t="s">
        <v>387</v>
      </c>
      <c r="S88" s="53" t="s">
        <v>388</v>
      </c>
      <c r="T88" s="54" t="s">
        <v>403</v>
      </c>
      <c r="U88" s="51" t="s">
        <v>389</v>
      </c>
      <c r="V88" s="52" t="s">
        <v>402</v>
      </c>
      <c r="W88" s="55" t="s">
        <v>388</v>
      </c>
      <c r="X88" s="56" t="s">
        <v>26</v>
      </c>
    </row>
    <row r="89" spans="1:24" x14ac:dyDescent="0.2">
      <c r="A89" s="468"/>
      <c r="B89" s="454"/>
      <c r="C89" s="455"/>
      <c r="D89" s="448"/>
      <c r="E89" s="454"/>
      <c r="F89" s="455"/>
      <c r="G89" s="447"/>
      <c r="H89" s="449"/>
      <c r="I89" s="450"/>
      <c r="J89" s="469"/>
      <c r="K89" s="469"/>
      <c r="L89" s="470"/>
      <c r="M89" s="142"/>
      <c r="N89" s="142"/>
      <c r="O89" s="142"/>
      <c r="Q89" s="281">
        <f>E89*D89*J89*0.001</f>
        <v>0</v>
      </c>
      <c r="R89" s="121">
        <f>E89*D89*K89*0.000001</f>
        <v>0</v>
      </c>
      <c r="S89" s="269">
        <f>E89*D89*L89*0.000001</f>
        <v>0</v>
      </c>
      <c r="T89" s="270">
        <f>F89*Q89</f>
        <v>0</v>
      </c>
      <c r="U89" s="281">
        <f>Q89*1</f>
        <v>0</v>
      </c>
      <c r="V89" s="121">
        <f>R89*28</f>
        <v>0</v>
      </c>
      <c r="W89" s="270">
        <f>S89*265</f>
        <v>0</v>
      </c>
      <c r="X89" s="282">
        <f>SUM(U89:W89)</f>
        <v>0</v>
      </c>
    </row>
    <row r="90" spans="1:24" x14ac:dyDescent="0.2">
      <c r="A90" s="428"/>
      <c r="B90" s="454"/>
      <c r="C90" s="452"/>
      <c r="D90" s="452"/>
      <c r="E90" s="100"/>
      <c r="F90" s="452"/>
      <c r="G90" s="453"/>
      <c r="H90" s="438"/>
      <c r="I90" s="83"/>
      <c r="J90" s="82"/>
      <c r="K90" s="82"/>
      <c r="L90" s="459"/>
      <c r="M90" s="142"/>
      <c r="N90" s="142"/>
      <c r="O90" s="142"/>
      <c r="Q90" s="281">
        <f>E90*D90*J90*0.001</f>
        <v>0</v>
      </c>
      <c r="R90" s="121">
        <f>E90*D90*K90*0.000001</f>
        <v>0</v>
      </c>
      <c r="S90" s="269">
        <f>E90*D90*L90*0.000001</f>
        <v>0</v>
      </c>
      <c r="T90" s="71">
        <f>F90*Q90</f>
        <v>0</v>
      </c>
      <c r="U90" s="268">
        <f>Q90*1</f>
        <v>0</v>
      </c>
      <c r="V90" s="121">
        <f t="shared" ref="V90:V108" si="18">R90*28</f>
        <v>0</v>
      </c>
      <c r="W90" s="270">
        <f t="shared" ref="W90:W108" si="19">S90*265</f>
        <v>0</v>
      </c>
      <c r="X90" s="21">
        <f>SUM(U90:W90)</f>
        <v>0</v>
      </c>
    </row>
    <row r="91" spans="1:24" x14ac:dyDescent="0.2">
      <c r="A91" s="428"/>
      <c r="B91" s="454"/>
      <c r="C91" s="452"/>
      <c r="D91" s="452"/>
      <c r="E91" s="100"/>
      <c r="F91" s="452"/>
      <c r="G91" s="453"/>
      <c r="H91" s="438"/>
      <c r="I91" s="83"/>
      <c r="J91" s="82"/>
      <c r="K91" s="82"/>
      <c r="L91" s="459"/>
      <c r="M91" s="142"/>
      <c r="N91" s="142"/>
      <c r="O91" s="142"/>
      <c r="Q91" s="281">
        <f>E91*D91*J91*0.001</f>
        <v>0</v>
      </c>
      <c r="R91" s="121">
        <f>E91*D91*K91*0.000001</f>
        <v>0</v>
      </c>
      <c r="S91" s="269">
        <f>E91*D91*L91*0.000001</f>
        <v>0</v>
      </c>
      <c r="T91" s="71">
        <f>F91*Q91</f>
        <v>0</v>
      </c>
      <c r="U91" s="268">
        <f>Q91*1</f>
        <v>0</v>
      </c>
      <c r="V91" s="121">
        <f t="shared" si="18"/>
        <v>0</v>
      </c>
      <c r="W91" s="270">
        <f t="shared" si="19"/>
        <v>0</v>
      </c>
      <c r="X91" s="21">
        <f>SUM(U91:W91)</f>
        <v>0</v>
      </c>
    </row>
    <row r="92" spans="1:24" x14ac:dyDescent="0.2">
      <c r="A92" s="428"/>
      <c r="B92" s="454"/>
      <c r="C92" s="452"/>
      <c r="D92" s="452"/>
      <c r="E92" s="100"/>
      <c r="F92" s="452"/>
      <c r="G92" s="453"/>
      <c r="H92" s="438"/>
      <c r="I92" s="83"/>
      <c r="J92" s="82"/>
      <c r="K92" s="82"/>
      <c r="L92" s="459"/>
      <c r="M92" s="142"/>
      <c r="N92" s="142"/>
      <c r="O92" s="142"/>
      <c r="Q92" s="281">
        <f>E92*D92*J92*0.001</f>
        <v>0</v>
      </c>
      <c r="R92" s="121">
        <f>E92*D92*K92*0.000001</f>
        <v>0</v>
      </c>
      <c r="S92" s="269">
        <f>E92*D92*L92*0.000001</f>
        <v>0</v>
      </c>
      <c r="T92" s="71">
        <f>F92*Q92</f>
        <v>0</v>
      </c>
      <c r="U92" s="268">
        <f>Q92*1</f>
        <v>0</v>
      </c>
      <c r="V92" s="121">
        <f t="shared" si="18"/>
        <v>0</v>
      </c>
      <c r="W92" s="270">
        <f t="shared" si="19"/>
        <v>0</v>
      </c>
      <c r="X92" s="21">
        <f>SUM(U92:W92)</f>
        <v>0</v>
      </c>
    </row>
    <row r="93" spans="1:24" x14ac:dyDescent="0.2">
      <c r="A93" s="428"/>
      <c r="B93" s="454"/>
      <c r="C93" s="452"/>
      <c r="D93" s="460"/>
      <c r="E93" s="407"/>
      <c r="F93" s="460"/>
      <c r="G93" s="453"/>
      <c r="H93" s="438"/>
      <c r="I93" s="83"/>
      <c r="J93" s="471"/>
      <c r="K93" s="471"/>
      <c r="L93" s="408"/>
      <c r="M93" s="142"/>
      <c r="N93" s="142"/>
      <c r="O93" s="142"/>
      <c r="Q93" s="281">
        <f>E93*D93*J93*0.001</f>
        <v>0</v>
      </c>
      <c r="R93" s="121">
        <f>E93*D93*K93*0.000001</f>
        <v>0</v>
      </c>
      <c r="S93" s="269">
        <f>E93*D93*L93*0.000001</f>
        <v>0</v>
      </c>
      <c r="T93" s="71">
        <f>F93*Q93</f>
        <v>0</v>
      </c>
      <c r="U93" s="268">
        <f>Q93*1</f>
        <v>0</v>
      </c>
      <c r="V93" s="121">
        <f t="shared" si="18"/>
        <v>0</v>
      </c>
      <c r="W93" s="270">
        <f t="shared" si="19"/>
        <v>0</v>
      </c>
      <c r="X93" s="21">
        <f>SUM(U93:W93)</f>
        <v>0</v>
      </c>
    </row>
    <row r="94" spans="1:24" x14ac:dyDescent="0.2">
      <c r="A94" s="428"/>
      <c r="B94" s="454"/>
      <c r="C94" s="452"/>
      <c r="D94" s="460"/>
      <c r="E94" s="407"/>
      <c r="F94" s="460"/>
      <c r="G94" s="453"/>
      <c r="H94" s="438"/>
      <c r="I94" s="83"/>
      <c r="J94" s="471"/>
      <c r="K94" s="471"/>
      <c r="L94" s="408"/>
      <c r="M94" s="142"/>
      <c r="N94" s="142"/>
      <c r="O94" s="142"/>
      <c r="Q94" s="281">
        <f t="shared" ref="Q94:Q104" si="20">E94*D94*J94*0.001</f>
        <v>0</v>
      </c>
      <c r="R94" s="121">
        <f t="shared" ref="R94:R104" si="21">E94*D94*K94*0.000001</f>
        <v>0</v>
      </c>
      <c r="S94" s="269">
        <f t="shared" ref="S94:S104" si="22">E94*D94*L94*0.000001</f>
        <v>0</v>
      </c>
      <c r="T94" s="71">
        <f t="shared" ref="T94:T104" si="23">F94*Q94</f>
        <v>0</v>
      </c>
      <c r="U94" s="268">
        <f t="shared" ref="U94:U104" si="24">Q94*1</f>
        <v>0</v>
      </c>
      <c r="V94" s="121">
        <f t="shared" si="18"/>
        <v>0</v>
      </c>
      <c r="W94" s="270">
        <f t="shared" si="19"/>
        <v>0</v>
      </c>
      <c r="X94" s="21">
        <f t="shared" ref="X94:X104" si="25">SUM(U94:W94)</f>
        <v>0</v>
      </c>
    </row>
    <row r="95" spans="1:24" x14ac:dyDescent="0.2">
      <c r="A95" s="428"/>
      <c r="B95" s="454"/>
      <c r="C95" s="452"/>
      <c r="D95" s="460"/>
      <c r="E95" s="407"/>
      <c r="F95" s="460"/>
      <c r="G95" s="453"/>
      <c r="H95" s="438"/>
      <c r="I95" s="83"/>
      <c r="J95" s="471"/>
      <c r="K95" s="471"/>
      <c r="L95" s="408"/>
      <c r="M95" s="142"/>
      <c r="N95" s="142"/>
      <c r="O95" s="142"/>
      <c r="Q95" s="281">
        <f>E95*D95*J95*0.001</f>
        <v>0</v>
      </c>
      <c r="R95" s="121">
        <f>E95*D95*K95*0.000001</f>
        <v>0</v>
      </c>
      <c r="S95" s="269">
        <f>E95*D95*L95*0.000001</f>
        <v>0</v>
      </c>
      <c r="T95" s="71">
        <f>F95*Q95</f>
        <v>0</v>
      </c>
      <c r="U95" s="268">
        <f>Q95*1</f>
        <v>0</v>
      </c>
      <c r="V95" s="121">
        <f t="shared" si="18"/>
        <v>0</v>
      </c>
      <c r="W95" s="270">
        <f t="shared" si="19"/>
        <v>0</v>
      </c>
      <c r="X95" s="21">
        <f>SUM(U95:W95)</f>
        <v>0</v>
      </c>
    </row>
    <row r="96" spans="1:24" x14ac:dyDescent="0.2">
      <c r="A96" s="428"/>
      <c r="B96" s="454"/>
      <c r="C96" s="452"/>
      <c r="D96" s="460"/>
      <c r="E96" s="407"/>
      <c r="F96" s="460"/>
      <c r="G96" s="453"/>
      <c r="H96" s="438"/>
      <c r="I96" s="83"/>
      <c r="J96" s="471"/>
      <c r="K96" s="471"/>
      <c r="L96" s="408"/>
      <c r="M96" s="142"/>
      <c r="N96" s="142"/>
      <c r="O96" s="142"/>
      <c r="Q96" s="281">
        <f>E96*D96*J96*0.001</f>
        <v>0</v>
      </c>
      <c r="R96" s="121">
        <f>E96*D96*K96*0.000001</f>
        <v>0</v>
      </c>
      <c r="S96" s="269">
        <f>E96*D96*L96*0.000001</f>
        <v>0</v>
      </c>
      <c r="T96" s="71">
        <f>F96*Q96</f>
        <v>0</v>
      </c>
      <c r="U96" s="268">
        <f>Q96*1</f>
        <v>0</v>
      </c>
      <c r="V96" s="121">
        <f t="shared" si="18"/>
        <v>0</v>
      </c>
      <c r="W96" s="270">
        <f t="shared" si="19"/>
        <v>0</v>
      </c>
      <c r="X96" s="21">
        <f>SUM(U96:W96)</f>
        <v>0</v>
      </c>
    </row>
    <row r="97" spans="1:24" x14ac:dyDescent="0.2">
      <c r="A97" s="428"/>
      <c r="B97" s="454"/>
      <c r="C97" s="452"/>
      <c r="D97" s="460"/>
      <c r="E97" s="407"/>
      <c r="F97" s="460"/>
      <c r="G97" s="453"/>
      <c r="H97" s="438"/>
      <c r="I97" s="83"/>
      <c r="J97" s="471"/>
      <c r="K97" s="471"/>
      <c r="L97" s="408"/>
      <c r="M97" s="142"/>
      <c r="N97" s="142"/>
      <c r="O97" s="142"/>
      <c r="Q97" s="281">
        <f>E97*D97*J97*0.001</f>
        <v>0</v>
      </c>
      <c r="R97" s="121">
        <f>E97*D97*K97*0.000001</f>
        <v>0</v>
      </c>
      <c r="S97" s="269">
        <f>E97*D97*L97*0.000001</f>
        <v>0</v>
      </c>
      <c r="T97" s="71">
        <f>F97*Q97</f>
        <v>0</v>
      </c>
      <c r="U97" s="268">
        <f>Q97*1</f>
        <v>0</v>
      </c>
      <c r="V97" s="121">
        <f t="shared" si="18"/>
        <v>0</v>
      </c>
      <c r="W97" s="270">
        <f t="shared" si="19"/>
        <v>0</v>
      </c>
      <c r="X97" s="21">
        <f>SUM(U97:W97)</f>
        <v>0</v>
      </c>
    </row>
    <row r="98" spans="1:24" x14ac:dyDescent="0.2">
      <c r="A98" s="428"/>
      <c r="B98" s="454"/>
      <c r="C98" s="452"/>
      <c r="D98" s="460"/>
      <c r="E98" s="407"/>
      <c r="F98" s="460"/>
      <c r="G98" s="453"/>
      <c r="H98" s="438"/>
      <c r="I98" s="83"/>
      <c r="J98" s="471"/>
      <c r="K98" s="471"/>
      <c r="L98" s="408"/>
      <c r="M98" s="142"/>
      <c r="N98" s="142"/>
      <c r="O98" s="142"/>
      <c r="Q98" s="281">
        <f>E98*D98*J98*0.001</f>
        <v>0</v>
      </c>
      <c r="R98" s="121">
        <f>E98*D98*K98*0.000001</f>
        <v>0</v>
      </c>
      <c r="S98" s="269">
        <f>E98*D98*L98*0.000001</f>
        <v>0</v>
      </c>
      <c r="T98" s="71">
        <f>F98*Q98</f>
        <v>0</v>
      </c>
      <c r="U98" s="268">
        <f>Q98*1</f>
        <v>0</v>
      </c>
      <c r="V98" s="121">
        <f t="shared" si="18"/>
        <v>0</v>
      </c>
      <c r="W98" s="270">
        <f t="shared" si="19"/>
        <v>0</v>
      </c>
      <c r="X98" s="21">
        <f>SUM(U98:W98)</f>
        <v>0</v>
      </c>
    </row>
    <row r="99" spans="1:24" x14ac:dyDescent="0.2">
      <c r="A99" s="428"/>
      <c r="B99" s="454"/>
      <c r="C99" s="452"/>
      <c r="D99" s="460"/>
      <c r="E99" s="407"/>
      <c r="F99" s="460"/>
      <c r="G99" s="453"/>
      <c r="H99" s="438"/>
      <c r="I99" s="83"/>
      <c r="J99" s="471"/>
      <c r="K99" s="471"/>
      <c r="L99" s="408"/>
      <c r="M99" s="142"/>
      <c r="N99" s="142"/>
      <c r="O99" s="142"/>
      <c r="Q99" s="281">
        <f>E99*D99*J99*0.001</f>
        <v>0</v>
      </c>
      <c r="R99" s="121">
        <f>E99*D99*K99*0.000001</f>
        <v>0</v>
      </c>
      <c r="S99" s="269">
        <f>E99*D99*L99*0.000001</f>
        <v>0</v>
      </c>
      <c r="T99" s="71">
        <f>F99*Q99</f>
        <v>0</v>
      </c>
      <c r="U99" s="268">
        <f>Q99*1</f>
        <v>0</v>
      </c>
      <c r="V99" s="121">
        <f t="shared" si="18"/>
        <v>0</v>
      </c>
      <c r="W99" s="270">
        <f t="shared" si="19"/>
        <v>0</v>
      </c>
      <c r="X99" s="21">
        <f>SUM(U99:W99)</f>
        <v>0</v>
      </c>
    </row>
    <row r="100" spans="1:24" x14ac:dyDescent="0.2">
      <c r="A100" s="428"/>
      <c r="B100" s="454"/>
      <c r="C100" s="452"/>
      <c r="D100" s="460"/>
      <c r="E100" s="407"/>
      <c r="F100" s="460"/>
      <c r="G100" s="453"/>
      <c r="H100" s="438"/>
      <c r="I100" s="83"/>
      <c r="J100" s="471"/>
      <c r="K100" s="471"/>
      <c r="L100" s="408"/>
      <c r="M100" s="142"/>
      <c r="N100" s="142"/>
      <c r="O100" s="142"/>
      <c r="Q100" s="281">
        <f t="shared" si="20"/>
        <v>0</v>
      </c>
      <c r="R100" s="121">
        <f t="shared" si="21"/>
        <v>0</v>
      </c>
      <c r="S100" s="269">
        <f t="shared" si="22"/>
        <v>0</v>
      </c>
      <c r="T100" s="71">
        <f t="shared" si="23"/>
        <v>0</v>
      </c>
      <c r="U100" s="268">
        <f t="shared" si="24"/>
        <v>0</v>
      </c>
      <c r="V100" s="121">
        <f t="shared" si="18"/>
        <v>0</v>
      </c>
      <c r="W100" s="270">
        <f t="shared" si="19"/>
        <v>0</v>
      </c>
      <c r="X100" s="21">
        <f t="shared" si="25"/>
        <v>0</v>
      </c>
    </row>
    <row r="101" spans="1:24" x14ac:dyDescent="0.2">
      <c r="A101" s="428"/>
      <c r="B101" s="454"/>
      <c r="C101" s="452"/>
      <c r="D101" s="460"/>
      <c r="E101" s="407"/>
      <c r="F101" s="460"/>
      <c r="G101" s="453"/>
      <c r="H101" s="438"/>
      <c r="I101" s="83"/>
      <c r="J101" s="471"/>
      <c r="K101" s="471"/>
      <c r="L101" s="408"/>
      <c r="M101" s="142"/>
      <c r="N101" s="142"/>
      <c r="O101" s="142"/>
      <c r="Q101" s="281">
        <f t="shared" si="20"/>
        <v>0</v>
      </c>
      <c r="R101" s="121">
        <f t="shared" si="21"/>
        <v>0</v>
      </c>
      <c r="S101" s="269">
        <f t="shared" si="22"/>
        <v>0</v>
      </c>
      <c r="T101" s="71">
        <f t="shared" si="23"/>
        <v>0</v>
      </c>
      <c r="U101" s="268">
        <f t="shared" si="24"/>
        <v>0</v>
      </c>
      <c r="V101" s="121">
        <f t="shared" si="18"/>
        <v>0</v>
      </c>
      <c r="W101" s="270">
        <f t="shared" si="19"/>
        <v>0</v>
      </c>
      <c r="X101" s="21">
        <f t="shared" si="25"/>
        <v>0</v>
      </c>
    </row>
    <row r="102" spans="1:24" x14ac:dyDescent="0.2">
      <c r="A102" s="428"/>
      <c r="B102" s="454"/>
      <c r="C102" s="452"/>
      <c r="D102" s="460"/>
      <c r="E102" s="407"/>
      <c r="F102" s="460"/>
      <c r="G102" s="453"/>
      <c r="H102" s="438"/>
      <c r="I102" s="83"/>
      <c r="J102" s="471"/>
      <c r="K102" s="471"/>
      <c r="L102" s="408"/>
      <c r="M102" s="142"/>
      <c r="N102" s="142"/>
      <c r="O102" s="142"/>
      <c r="Q102" s="281">
        <f t="shared" si="20"/>
        <v>0</v>
      </c>
      <c r="R102" s="121">
        <f t="shared" si="21"/>
        <v>0</v>
      </c>
      <c r="S102" s="269">
        <f t="shared" si="22"/>
        <v>0</v>
      </c>
      <c r="T102" s="71">
        <f t="shared" si="23"/>
        <v>0</v>
      </c>
      <c r="U102" s="268">
        <f t="shared" si="24"/>
        <v>0</v>
      </c>
      <c r="V102" s="121">
        <f t="shared" si="18"/>
        <v>0</v>
      </c>
      <c r="W102" s="270">
        <f t="shared" si="19"/>
        <v>0</v>
      </c>
      <c r="X102" s="21">
        <f t="shared" si="25"/>
        <v>0</v>
      </c>
    </row>
    <row r="103" spans="1:24" x14ac:dyDescent="0.2">
      <c r="A103" s="428"/>
      <c r="B103" s="454"/>
      <c r="C103" s="452"/>
      <c r="D103" s="460"/>
      <c r="E103" s="407"/>
      <c r="F103" s="460"/>
      <c r="G103" s="453"/>
      <c r="H103" s="438"/>
      <c r="I103" s="83"/>
      <c r="J103" s="471"/>
      <c r="K103" s="471"/>
      <c r="L103" s="408"/>
      <c r="M103" s="142"/>
      <c r="N103" s="142"/>
      <c r="O103" s="142"/>
      <c r="Q103" s="281">
        <f t="shared" si="20"/>
        <v>0</v>
      </c>
      <c r="R103" s="121">
        <f t="shared" si="21"/>
        <v>0</v>
      </c>
      <c r="S103" s="269">
        <f t="shared" si="22"/>
        <v>0</v>
      </c>
      <c r="T103" s="71">
        <f t="shared" si="23"/>
        <v>0</v>
      </c>
      <c r="U103" s="268">
        <f t="shared" si="24"/>
        <v>0</v>
      </c>
      <c r="V103" s="121">
        <f t="shared" si="18"/>
        <v>0</v>
      </c>
      <c r="W103" s="270">
        <f t="shared" si="19"/>
        <v>0</v>
      </c>
      <c r="X103" s="21">
        <f t="shared" si="25"/>
        <v>0</v>
      </c>
    </row>
    <row r="104" spans="1:24" x14ac:dyDescent="0.2">
      <c r="A104" s="428"/>
      <c r="B104" s="454"/>
      <c r="C104" s="452"/>
      <c r="D104" s="460"/>
      <c r="E104" s="407"/>
      <c r="F104" s="460"/>
      <c r="G104" s="453"/>
      <c r="H104" s="438"/>
      <c r="I104" s="83"/>
      <c r="J104" s="471"/>
      <c r="K104" s="471"/>
      <c r="L104" s="408"/>
      <c r="M104" s="142"/>
      <c r="N104" s="142"/>
      <c r="O104" s="142"/>
      <c r="Q104" s="281">
        <f t="shared" si="20"/>
        <v>0</v>
      </c>
      <c r="R104" s="121">
        <f t="shared" si="21"/>
        <v>0</v>
      </c>
      <c r="S104" s="269">
        <f t="shared" si="22"/>
        <v>0</v>
      </c>
      <c r="T104" s="71">
        <f t="shared" si="23"/>
        <v>0</v>
      </c>
      <c r="U104" s="268">
        <f t="shared" si="24"/>
        <v>0</v>
      </c>
      <c r="V104" s="121">
        <f t="shared" si="18"/>
        <v>0</v>
      </c>
      <c r="W104" s="270">
        <f t="shared" si="19"/>
        <v>0</v>
      </c>
      <c r="X104" s="21">
        <f t="shared" si="25"/>
        <v>0</v>
      </c>
    </row>
    <row r="105" spans="1:24" x14ac:dyDescent="0.2">
      <c r="A105" s="428"/>
      <c r="B105" s="454"/>
      <c r="C105" s="452"/>
      <c r="D105" s="460"/>
      <c r="E105" s="407"/>
      <c r="F105" s="460"/>
      <c r="G105" s="453"/>
      <c r="H105" s="438"/>
      <c r="I105" s="83"/>
      <c r="J105" s="471"/>
      <c r="K105" s="471"/>
      <c r="L105" s="408"/>
      <c r="M105" s="142"/>
      <c r="N105" s="142"/>
      <c r="O105" s="142"/>
      <c r="Q105" s="281">
        <f>E105*D105*J105*0.001</f>
        <v>0</v>
      </c>
      <c r="R105" s="121">
        <f>E105*D105*K105*0.000001</f>
        <v>0</v>
      </c>
      <c r="S105" s="269">
        <f>E105*D105*L105*0.000001</f>
        <v>0</v>
      </c>
      <c r="T105" s="71">
        <f>F105*Q105</f>
        <v>0</v>
      </c>
      <c r="U105" s="268">
        <f>Q105*1</f>
        <v>0</v>
      </c>
      <c r="V105" s="121">
        <f t="shared" si="18"/>
        <v>0</v>
      </c>
      <c r="W105" s="270">
        <f t="shared" si="19"/>
        <v>0</v>
      </c>
      <c r="X105" s="21">
        <f>SUM(U105:W105)</f>
        <v>0</v>
      </c>
    </row>
    <row r="106" spans="1:24" x14ac:dyDescent="0.2">
      <c r="A106" s="428"/>
      <c r="B106" s="454"/>
      <c r="C106" s="452"/>
      <c r="D106" s="460"/>
      <c r="E106" s="407"/>
      <c r="F106" s="460"/>
      <c r="G106" s="453"/>
      <c r="H106" s="438"/>
      <c r="I106" s="83"/>
      <c r="J106" s="471"/>
      <c r="K106" s="471"/>
      <c r="L106" s="408"/>
      <c r="M106" s="142"/>
      <c r="N106" s="142"/>
      <c r="O106" s="142"/>
      <c r="Q106" s="281">
        <f>E106*D106*J106*0.001</f>
        <v>0</v>
      </c>
      <c r="R106" s="121">
        <f>E106*D106*K106*0.000001</f>
        <v>0</v>
      </c>
      <c r="S106" s="269">
        <f>E106*D106*L106*0.000001</f>
        <v>0</v>
      </c>
      <c r="T106" s="71">
        <f>F106*Q106</f>
        <v>0</v>
      </c>
      <c r="U106" s="268">
        <f>Q106*1</f>
        <v>0</v>
      </c>
      <c r="V106" s="121">
        <f t="shared" si="18"/>
        <v>0</v>
      </c>
      <c r="W106" s="270">
        <f t="shared" si="19"/>
        <v>0</v>
      </c>
      <c r="X106" s="21">
        <f>SUM(U106:W106)</f>
        <v>0</v>
      </c>
    </row>
    <row r="107" spans="1:24" x14ac:dyDescent="0.2">
      <c r="A107" s="428"/>
      <c r="B107" s="454"/>
      <c r="C107" s="452"/>
      <c r="D107" s="460"/>
      <c r="E107" s="407"/>
      <c r="F107" s="460"/>
      <c r="G107" s="453"/>
      <c r="H107" s="438"/>
      <c r="I107" s="83"/>
      <c r="J107" s="471"/>
      <c r="K107" s="407"/>
      <c r="L107" s="463"/>
      <c r="M107" s="142"/>
      <c r="N107" s="142"/>
      <c r="O107" s="142"/>
      <c r="Q107" s="281">
        <f>E107*D107*J107*0.001</f>
        <v>0</v>
      </c>
      <c r="R107" s="121">
        <f>E107*D107*K107*0.000001</f>
        <v>0</v>
      </c>
      <c r="S107" s="269">
        <f>E107*D107*L107*0.000001</f>
        <v>0</v>
      </c>
      <c r="T107" s="71">
        <f>F107*Q107</f>
        <v>0</v>
      </c>
      <c r="U107" s="268">
        <f>Q107*1</f>
        <v>0</v>
      </c>
      <c r="V107" s="121">
        <f t="shared" si="18"/>
        <v>0</v>
      </c>
      <c r="W107" s="270">
        <f t="shared" si="19"/>
        <v>0</v>
      </c>
      <c r="X107" s="21">
        <f>SUM(U107:W107)</f>
        <v>0</v>
      </c>
    </row>
    <row r="108" spans="1:24" ht="15.75" thickBot="1" x14ac:dyDescent="0.25">
      <c r="A108" s="102"/>
      <c r="B108" s="128"/>
      <c r="C108" s="465"/>
      <c r="D108" s="465"/>
      <c r="E108" s="410"/>
      <c r="F108" s="465"/>
      <c r="G108" s="102"/>
      <c r="H108" s="85"/>
      <c r="I108" s="86"/>
      <c r="J108" s="472"/>
      <c r="K108" s="410"/>
      <c r="L108" s="467"/>
      <c r="M108" s="142"/>
      <c r="N108" s="142"/>
      <c r="O108" s="142"/>
      <c r="Q108" s="281">
        <f>E108*D108*J108*0.001</f>
        <v>0</v>
      </c>
      <c r="R108" s="121">
        <f>E108*D108*K108*0.000001</f>
        <v>0</v>
      </c>
      <c r="S108" s="269">
        <f>E108*D108*L108*0.000001</f>
        <v>0</v>
      </c>
      <c r="T108" s="23">
        <f>F108*Q108</f>
        <v>0</v>
      </c>
      <c r="U108" s="160">
        <f>Q108*1</f>
        <v>0</v>
      </c>
      <c r="V108" s="121">
        <f t="shared" si="18"/>
        <v>0</v>
      </c>
      <c r="W108" s="270">
        <f t="shared" si="19"/>
        <v>0</v>
      </c>
      <c r="X108" s="271">
        <f>SUM(U108:W108)</f>
        <v>0</v>
      </c>
    </row>
    <row r="109" spans="1:24" ht="18.75" thickBot="1" x14ac:dyDescent="0.3">
      <c r="A109" s="142"/>
      <c r="B109" s="142"/>
      <c r="C109" s="142"/>
      <c r="D109" s="142"/>
      <c r="E109" s="142"/>
      <c r="F109" s="142"/>
      <c r="G109" s="142"/>
      <c r="H109" s="142"/>
      <c r="I109" s="142"/>
      <c r="J109" s="142"/>
      <c r="K109" s="142"/>
      <c r="L109" s="142"/>
      <c r="M109" s="142"/>
      <c r="N109" s="142"/>
      <c r="O109" s="142"/>
      <c r="Q109" s="48">
        <f t="shared" ref="Q109:X109" si="26">SUM(Q89:Q108)</f>
        <v>0</v>
      </c>
      <c r="R109" s="49">
        <f t="shared" si="26"/>
        <v>0</v>
      </c>
      <c r="S109" s="49">
        <f t="shared" si="26"/>
        <v>0</v>
      </c>
      <c r="T109" s="50">
        <f t="shared" si="26"/>
        <v>0</v>
      </c>
      <c r="U109" s="48">
        <f t="shared" si="26"/>
        <v>0</v>
      </c>
      <c r="V109" s="50">
        <f t="shared" si="26"/>
        <v>0</v>
      </c>
      <c r="W109" s="48">
        <f t="shared" si="26"/>
        <v>0</v>
      </c>
      <c r="X109" s="50">
        <f t="shared" si="26"/>
        <v>0</v>
      </c>
    </row>
    <row r="110" spans="1:24" ht="16.5" customHeight="1" thickBot="1" x14ac:dyDescent="0.3">
      <c r="A110" s="638" t="s">
        <v>472</v>
      </c>
      <c r="B110" s="639"/>
      <c r="C110" s="639"/>
      <c r="D110" s="639"/>
      <c r="E110" s="639"/>
      <c r="F110" s="639"/>
      <c r="G110" s="639"/>
      <c r="H110" s="639"/>
      <c r="I110" s="639"/>
      <c r="J110" s="639"/>
      <c r="K110" s="639"/>
      <c r="L110" s="639"/>
      <c r="M110" s="639"/>
      <c r="N110" s="639"/>
      <c r="O110" s="640"/>
      <c r="Q110" s="26"/>
      <c r="R110" s="26"/>
      <c r="S110" s="25"/>
      <c r="T110" s="26"/>
      <c r="U110" s="25"/>
      <c r="V110" s="25"/>
      <c r="W110" s="25"/>
      <c r="X110" s="25"/>
    </row>
    <row r="111" spans="1:24" ht="16.5" customHeight="1" thickBot="1" x14ac:dyDescent="0.3">
      <c r="A111" s="641" t="s">
        <v>270</v>
      </c>
      <c r="B111" s="642"/>
      <c r="C111" s="642"/>
      <c r="D111" s="642"/>
      <c r="E111" s="642"/>
      <c r="F111" s="642"/>
      <c r="G111" s="642"/>
      <c r="H111" s="642"/>
      <c r="I111" s="642"/>
      <c r="J111" s="642"/>
      <c r="K111" s="642"/>
      <c r="L111" s="642"/>
      <c r="M111" s="642"/>
      <c r="N111" s="642"/>
      <c r="O111" s="643"/>
      <c r="P111" s="25"/>
      <c r="Q111" s="25"/>
      <c r="R111" s="25"/>
      <c r="S111" s="25"/>
      <c r="T111" s="25"/>
      <c r="U111" s="25"/>
      <c r="V111" s="25"/>
      <c r="W111" s="25"/>
    </row>
    <row r="112" spans="1:24" ht="32.25" thickBot="1" x14ac:dyDescent="0.4">
      <c r="A112" s="635" t="s">
        <v>103</v>
      </c>
      <c r="B112" s="636"/>
      <c r="C112" s="636"/>
      <c r="D112" s="636"/>
      <c r="E112" s="636"/>
      <c r="F112" s="637"/>
      <c r="G112" s="635" t="s">
        <v>106</v>
      </c>
      <c r="H112" s="636"/>
      <c r="I112" s="636"/>
      <c r="J112" s="636"/>
      <c r="K112" s="636"/>
      <c r="L112" s="637"/>
      <c r="M112" s="283" t="s">
        <v>104</v>
      </c>
      <c r="N112" s="636" t="s">
        <v>105</v>
      </c>
      <c r="O112" s="637"/>
      <c r="P112" s="80"/>
      <c r="Q112" s="617" t="s">
        <v>35</v>
      </c>
      <c r="R112" s="618"/>
      <c r="S112" s="618"/>
      <c r="T112" s="619"/>
      <c r="U112" s="676" t="s">
        <v>391</v>
      </c>
      <c r="V112" s="677"/>
      <c r="W112" s="677"/>
      <c r="X112" s="678"/>
    </row>
    <row r="113" spans="1:84" ht="158.25" thickBot="1" x14ac:dyDescent="0.25">
      <c r="A113" s="256" t="s">
        <v>6</v>
      </c>
      <c r="B113" s="258" t="s">
        <v>4</v>
      </c>
      <c r="C113" s="258" t="s">
        <v>5</v>
      </c>
      <c r="D113" s="257" t="s">
        <v>245</v>
      </c>
      <c r="E113" s="258" t="s">
        <v>248</v>
      </c>
      <c r="F113" s="284" t="s">
        <v>249</v>
      </c>
      <c r="G113" s="260" t="s">
        <v>250</v>
      </c>
      <c r="H113" s="258" t="s">
        <v>251</v>
      </c>
      <c r="I113" s="258" t="s">
        <v>252</v>
      </c>
      <c r="J113" s="258" t="s">
        <v>253</v>
      </c>
      <c r="K113" s="258" t="s">
        <v>254</v>
      </c>
      <c r="L113" s="257" t="s">
        <v>255</v>
      </c>
      <c r="M113" s="285" t="s">
        <v>389</v>
      </c>
      <c r="N113" s="261" t="s">
        <v>404</v>
      </c>
      <c r="O113" s="262" t="s">
        <v>405</v>
      </c>
      <c r="P113" s="286"/>
      <c r="Q113" s="51" t="s">
        <v>389</v>
      </c>
      <c r="R113" s="52" t="s">
        <v>387</v>
      </c>
      <c r="S113" s="53" t="s">
        <v>388</v>
      </c>
      <c r="T113" s="54" t="s">
        <v>403</v>
      </c>
      <c r="U113" s="51" t="s">
        <v>390</v>
      </c>
      <c r="V113" s="52" t="s">
        <v>387</v>
      </c>
      <c r="W113" s="55" t="s">
        <v>388</v>
      </c>
      <c r="X113" s="57" t="s">
        <v>26</v>
      </c>
    </row>
    <row r="114" spans="1:84" x14ac:dyDescent="0.2">
      <c r="A114" s="468" t="s">
        <v>206</v>
      </c>
      <c r="B114" s="454"/>
      <c r="C114" s="455"/>
      <c r="D114" s="455"/>
      <c r="E114" s="454"/>
      <c r="F114" s="458"/>
      <c r="G114" s="457"/>
      <c r="H114" s="125"/>
      <c r="I114" s="125"/>
      <c r="J114" s="125"/>
      <c r="K114" s="125"/>
      <c r="L114" s="456"/>
      <c r="M114" s="473"/>
      <c r="N114" s="125"/>
      <c r="O114" s="474"/>
      <c r="Q114" s="281">
        <f t="shared" ref="Q114:Q134" si="27">(G114*3.664*E114)-(((H114*I114-L114)+(J114*K114))*3.664)</f>
        <v>0</v>
      </c>
      <c r="R114" s="121">
        <f t="shared" ref="R114:R134" si="28">E114*N114*0.001</f>
        <v>0</v>
      </c>
      <c r="S114" s="269">
        <f t="shared" ref="S114:S134" si="29">E114*O114*0.001</f>
        <v>0</v>
      </c>
      <c r="T114" s="270">
        <f t="shared" ref="T114:T134" si="30">F114*Q114</f>
        <v>0</v>
      </c>
      <c r="U114" s="281">
        <f>Q114*1</f>
        <v>0</v>
      </c>
      <c r="V114" s="121">
        <f>R114*28</f>
        <v>0</v>
      </c>
      <c r="W114" s="270">
        <f>S114*265</f>
        <v>0</v>
      </c>
      <c r="X114" s="46">
        <f>SUM(U114:W114)</f>
        <v>0</v>
      </c>
    </row>
    <row r="115" spans="1:84" ht="15.75" thickBot="1" x14ac:dyDescent="0.25">
      <c r="A115" s="468" t="s">
        <v>206</v>
      </c>
      <c r="B115" s="454"/>
      <c r="C115" s="452"/>
      <c r="D115" s="452"/>
      <c r="E115" s="100"/>
      <c r="F115" s="350"/>
      <c r="G115" s="99"/>
      <c r="H115" s="82"/>
      <c r="I115" s="82"/>
      <c r="J115" s="82"/>
      <c r="K115" s="82"/>
      <c r="L115" s="406"/>
      <c r="M115" s="475"/>
      <c r="N115" s="82"/>
      <c r="O115" s="459"/>
      <c r="Q115" s="281">
        <f t="shared" si="27"/>
        <v>0</v>
      </c>
      <c r="R115" s="121">
        <f t="shared" si="28"/>
        <v>0</v>
      </c>
      <c r="S115" s="269">
        <f t="shared" si="29"/>
        <v>0</v>
      </c>
      <c r="T115" s="71">
        <f t="shared" si="30"/>
        <v>0</v>
      </c>
      <c r="U115" s="268">
        <f>Q115*1</f>
        <v>0</v>
      </c>
      <c r="V115" s="121">
        <f t="shared" ref="V115:V133" si="31">R115*28</f>
        <v>0</v>
      </c>
      <c r="W115" s="270">
        <f t="shared" ref="W115:W134" si="32">S115*265</f>
        <v>0</v>
      </c>
      <c r="X115" s="287">
        <f>SUM(U115:W115)</f>
        <v>0</v>
      </c>
    </row>
    <row r="116" spans="1:84" s="288" customFormat="1" ht="15.75" thickBot="1" x14ac:dyDescent="0.25">
      <c r="A116" s="468" t="s">
        <v>206</v>
      </c>
      <c r="B116" s="454"/>
      <c r="C116" s="452"/>
      <c r="D116" s="452"/>
      <c r="E116" s="100"/>
      <c r="F116" s="350"/>
      <c r="G116" s="99"/>
      <c r="H116" s="82"/>
      <c r="I116" s="82"/>
      <c r="J116" s="82"/>
      <c r="K116" s="82"/>
      <c r="L116" s="406"/>
      <c r="M116" s="475"/>
      <c r="N116" s="82"/>
      <c r="O116" s="459"/>
      <c r="P116" s="13"/>
      <c r="Q116" s="281">
        <f t="shared" si="27"/>
        <v>0</v>
      </c>
      <c r="R116" s="121">
        <f t="shared" si="28"/>
        <v>0</v>
      </c>
      <c r="S116" s="269">
        <f t="shared" si="29"/>
        <v>0</v>
      </c>
      <c r="T116" s="71">
        <f t="shared" si="30"/>
        <v>0</v>
      </c>
      <c r="U116" s="268">
        <f t="shared" ref="U116:U130" si="33">Q116*1</f>
        <v>0</v>
      </c>
      <c r="V116" s="121">
        <f t="shared" si="31"/>
        <v>0</v>
      </c>
      <c r="W116" s="270">
        <f t="shared" si="32"/>
        <v>0</v>
      </c>
      <c r="X116" s="287">
        <f t="shared" ref="X116:X130" si="34">SUM(U116:W116)</f>
        <v>0</v>
      </c>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row>
    <row r="117" spans="1:84" x14ac:dyDescent="0.2">
      <c r="A117" s="468" t="s">
        <v>206</v>
      </c>
      <c r="B117" s="454"/>
      <c r="C117" s="452"/>
      <c r="D117" s="452"/>
      <c r="E117" s="100"/>
      <c r="F117" s="350"/>
      <c r="G117" s="99"/>
      <c r="H117" s="82"/>
      <c r="I117" s="82"/>
      <c r="J117" s="82"/>
      <c r="K117" s="82"/>
      <c r="L117" s="406"/>
      <c r="M117" s="475"/>
      <c r="N117" s="82"/>
      <c r="O117" s="459"/>
      <c r="Q117" s="281">
        <f t="shared" si="27"/>
        <v>0</v>
      </c>
      <c r="R117" s="121">
        <f t="shared" si="28"/>
        <v>0</v>
      </c>
      <c r="S117" s="269">
        <f t="shared" si="29"/>
        <v>0</v>
      </c>
      <c r="T117" s="71">
        <f t="shared" si="30"/>
        <v>0</v>
      </c>
      <c r="U117" s="268">
        <f t="shared" si="33"/>
        <v>0</v>
      </c>
      <c r="V117" s="121">
        <f t="shared" si="31"/>
        <v>0</v>
      </c>
      <c r="W117" s="270">
        <f t="shared" si="32"/>
        <v>0</v>
      </c>
      <c r="X117" s="287">
        <f t="shared" si="34"/>
        <v>0</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row>
    <row r="118" spans="1:84" x14ac:dyDescent="0.2">
      <c r="A118" s="468" t="s">
        <v>206</v>
      </c>
      <c r="B118" s="454"/>
      <c r="C118" s="452"/>
      <c r="D118" s="452"/>
      <c r="E118" s="100"/>
      <c r="F118" s="350"/>
      <c r="G118" s="99"/>
      <c r="H118" s="82"/>
      <c r="I118" s="82"/>
      <c r="J118" s="82"/>
      <c r="K118" s="82"/>
      <c r="L118" s="406"/>
      <c r="M118" s="475"/>
      <c r="N118" s="82"/>
      <c r="O118" s="459"/>
      <c r="Q118" s="281">
        <f t="shared" si="27"/>
        <v>0</v>
      </c>
      <c r="R118" s="121">
        <f t="shared" si="28"/>
        <v>0</v>
      </c>
      <c r="S118" s="269">
        <f t="shared" si="29"/>
        <v>0</v>
      </c>
      <c r="T118" s="71">
        <f t="shared" si="30"/>
        <v>0</v>
      </c>
      <c r="U118" s="268">
        <f t="shared" si="33"/>
        <v>0</v>
      </c>
      <c r="V118" s="121">
        <f t="shared" si="31"/>
        <v>0</v>
      </c>
      <c r="W118" s="270">
        <f t="shared" si="32"/>
        <v>0</v>
      </c>
      <c r="X118" s="287">
        <f t="shared" si="34"/>
        <v>0</v>
      </c>
    </row>
    <row r="119" spans="1:84" x14ac:dyDescent="0.2">
      <c r="A119" s="468" t="s">
        <v>206</v>
      </c>
      <c r="B119" s="454"/>
      <c r="C119" s="452"/>
      <c r="D119" s="452"/>
      <c r="E119" s="100"/>
      <c r="F119" s="350"/>
      <c r="G119" s="99"/>
      <c r="H119" s="82"/>
      <c r="I119" s="82"/>
      <c r="J119" s="82"/>
      <c r="K119" s="82"/>
      <c r="L119" s="406"/>
      <c r="M119" s="475"/>
      <c r="N119" s="82"/>
      <c r="O119" s="459"/>
      <c r="Q119" s="281">
        <f t="shared" si="27"/>
        <v>0</v>
      </c>
      <c r="R119" s="121">
        <f t="shared" si="28"/>
        <v>0</v>
      </c>
      <c r="S119" s="269">
        <f t="shared" si="29"/>
        <v>0</v>
      </c>
      <c r="T119" s="71">
        <f t="shared" si="30"/>
        <v>0</v>
      </c>
      <c r="U119" s="268">
        <f t="shared" si="33"/>
        <v>0</v>
      </c>
      <c r="V119" s="121">
        <f t="shared" si="31"/>
        <v>0</v>
      </c>
      <c r="W119" s="270">
        <f t="shared" si="32"/>
        <v>0</v>
      </c>
      <c r="X119" s="287">
        <f t="shared" si="34"/>
        <v>0</v>
      </c>
    </row>
    <row r="120" spans="1:84" x14ac:dyDescent="0.2">
      <c r="A120" s="468" t="s">
        <v>206</v>
      </c>
      <c r="B120" s="454"/>
      <c r="C120" s="452"/>
      <c r="D120" s="452"/>
      <c r="E120" s="100"/>
      <c r="F120" s="350"/>
      <c r="G120" s="99"/>
      <c r="H120" s="82"/>
      <c r="I120" s="82"/>
      <c r="J120" s="82"/>
      <c r="K120" s="82"/>
      <c r="L120" s="406"/>
      <c r="M120" s="475"/>
      <c r="N120" s="82"/>
      <c r="O120" s="459"/>
      <c r="Q120" s="281">
        <f t="shared" si="27"/>
        <v>0</v>
      </c>
      <c r="R120" s="121">
        <f t="shared" si="28"/>
        <v>0</v>
      </c>
      <c r="S120" s="269">
        <f t="shared" si="29"/>
        <v>0</v>
      </c>
      <c r="T120" s="71">
        <f t="shared" si="30"/>
        <v>0</v>
      </c>
      <c r="U120" s="268">
        <f t="shared" si="33"/>
        <v>0</v>
      </c>
      <c r="V120" s="121">
        <f t="shared" si="31"/>
        <v>0</v>
      </c>
      <c r="W120" s="270">
        <f t="shared" si="32"/>
        <v>0</v>
      </c>
      <c r="X120" s="287">
        <f t="shared" si="34"/>
        <v>0</v>
      </c>
    </row>
    <row r="121" spans="1:84" x14ac:dyDescent="0.2">
      <c r="A121" s="468" t="s">
        <v>206</v>
      </c>
      <c r="B121" s="454"/>
      <c r="C121" s="452"/>
      <c r="D121" s="452"/>
      <c r="E121" s="100"/>
      <c r="F121" s="350"/>
      <c r="G121" s="99"/>
      <c r="H121" s="82"/>
      <c r="I121" s="82"/>
      <c r="J121" s="82"/>
      <c r="K121" s="82"/>
      <c r="L121" s="406"/>
      <c r="M121" s="475"/>
      <c r="N121" s="82"/>
      <c r="O121" s="459"/>
      <c r="Q121" s="281">
        <f t="shared" si="27"/>
        <v>0</v>
      </c>
      <c r="R121" s="121">
        <f t="shared" si="28"/>
        <v>0</v>
      </c>
      <c r="S121" s="269">
        <f t="shared" si="29"/>
        <v>0</v>
      </c>
      <c r="T121" s="71">
        <f t="shared" si="30"/>
        <v>0</v>
      </c>
      <c r="U121" s="268">
        <f t="shared" si="33"/>
        <v>0</v>
      </c>
      <c r="V121" s="121">
        <f t="shared" si="31"/>
        <v>0</v>
      </c>
      <c r="W121" s="270">
        <f t="shared" si="32"/>
        <v>0</v>
      </c>
      <c r="X121" s="287">
        <f t="shared" si="34"/>
        <v>0</v>
      </c>
    </row>
    <row r="122" spans="1:84" x14ac:dyDescent="0.2">
      <c r="A122" s="468" t="s">
        <v>206</v>
      </c>
      <c r="B122" s="454"/>
      <c r="C122" s="452"/>
      <c r="D122" s="452"/>
      <c r="E122" s="100"/>
      <c r="F122" s="350"/>
      <c r="G122" s="99"/>
      <c r="H122" s="82"/>
      <c r="I122" s="82"/>
      <c r="J122" s="82"/>
      <c r="K122" s="82"/>
      <c r="L122" s="406"/>
      <c r="M122" s="475"/>
      <c r="N122" s="82"/>
      <c r="O122" s="459"/>
      <c r="Q122" s="281">
        <f t="shared" si="27"/>
        <v>0</v>
      </c>
      <c r="R122" s="121">
        <f t="shared" si="28"/>
        <v>0</v>
      </c>
      <c r="S122" s="269">
        <f t="shared" si="29"/>
        <v>0</v>
      </c>
      <c r="T122" s="71">
        <f t="shared" si="30"/>
        <v>0</v>
      </c>
      <c r="U122" s="268">
        <f t="shared" si="33"/>
        <v>0</v>
      </c>
      <c r="V122" s="121">
        <f t="shared" si="31"/>
        <v>0</v>
      </c>
      <c r="W122" s="270">
        <f t="shared" si="32"/>
        <v>0</v>
      </c>
      <c r="X122" s="287">
        <f t="shared" si="34"/>
        <v>0</v>
      </c>
    </row>
    <row r="123" spans="1:84" x14ac:dyDescent="0.2">
      <c r="A123" s="468" t="s">
        <v>206</v>
      </c>
      <c r="B123" s="454"/>
      <c r="C123" s="452"/>
      <c r="D123" s="452"/>
      <c r="E123" s="100"/>
      <c r="F123" s="350"/>
      <c r="G123" s="99"/>
      <c r="H123" s="82"/>
      <c r="I123" s="82"/>
      <c r="J123" s="82"/>
      <c r="K123" s="82"/>
      <c r="L123" s="406"/>
      <c r="M123" s="475"/>
      <c r="N123" s="82"/>
      <c r="O123" s="459"/>
      <c r="Q123" s="281">
        <f t="shared" si="27"/>
        <v>0</v>
      </c>
      <c r="R123" s="121">
        <f t="shared" si="28"/>
        <v>0</v>
      </c>
      <c r="S123" s="269">
        <f t="shared" si="29"/>
        <v>0</v>
      </c>
      <c r="T123" s="71">
        <f t="shared" si="30"/>
        <v>0</v>
      </c>
      <c r="U123" s="268">
        <f t="shared" si="33"/>
        <v>0</v>
      </c>
      <c r="V123" s="121">
        <f t="shared" si="31"/>
        <v>0</v>
      </c>
      <c r="W123" s="270">
        <f t="shared" si="32"/>
        <v>0</v>
      </c>
      <c r="X123" s="287">
        <f t="shared" si="34"/>
        <v>0</v>
      </c>
    </row>
    <row r="124" spans="1:84" x14ac:dyDescent="0.2">
      <c r="A124" s="468" t="s">
        <v>206</v>
      </c>
      <c r="B124" s="454"/>
      <c r="C124" s="452"/>
      <c r="D124" s="452"/>
      <c r="E124" s="100"/>
      <c r="F124" s="350"/>
      <c r="G124" s="99"/>
      <c r="H124" s="82"/>
      <c r="I124" s="82"/>
      <c r="J124" s="82"/>
      <c r="K124" s="82"/>
      <c r="L124" s="406"/>
      <c r="M124" s="475"/>
      <c r="N124" s="82"/>
      <c r="O124" s="459"/>
      <c r="Q124" s="281">
        <f t="shared" si="27"/>
        <v>0</v>
      </c>
      <c r="R124" s="121">
        <f t="shared" si="28"/>
        <v>0</v>
      </c>
      <c r="S124" s="269">
        <f t="shared" si="29"/>
        <v>0</v>
      </c>
      <c r="T124" s="71">
        <f t="shared" si="30"/>
        <v>0</v>
      </c>
      <c r="U124" s="268">
        <f t="shared" si="33"/>
        <v>0</v>
      </c>
      <c r="V124" s="121">
        <f t="shared" si="31"/>
        <v>0</v>
      </c>
      <c r="W124" s="270">
        <f t="shared" si="32"/>
        <v>0</v>
      </c>
      <c r="X124" s="287">
        <f t="shared" si="34"/>
        <v>0</v>
      </c>
    </row>
    <row r="125" spans="1:84" x14ac:dyDescent="0.2">
      <c r="A125" s="468" t="s">
        <v>206</v>
      </c>
      <c r="B125" s="454"/>
      <c r="C125" s="452"/>
      <c r="D125" s="452"/>
      <c r="E125" s="100"/>
      <c r="F125" s="350"/>
      <c r="G125" s="99"/>
      <c r="H125" s="82"/>
      <c r="I125" s="82"/>
      <c r="J125" s="82"/>
      <c r="K125" s="82"/>
      <c r="L125" s="406"/>
      <c r="M125" s="475"/>
      <c r="N125" s="82"/>
      <c r="O125" s="459"/>
      <c r="Q125" s="281">
        <f t="shared" si="27"/>
        <v>0</v>
      </c>
      <c r="R125" s="121">
        <f t="shared" si="28"/>
        <v>0</v>
      </c>
      <c r="S125" s="269">
        <f t="shared" si="29"/>
        <v>0</v>
      </c>
      <c r="T125" s="71">
        <f t="shared" si="30"/>
        <v>0</v>
      </c>
      <c r="U125" s="268">
        <f t="shared" si="33"/>
        <v>0</v>
      </c>
      <c r="V125" s="121">
        <f t="shared" si="31"/>
        <v>0</v>
      </c>
      <c r="W125" s="270">
        <f t="shared" si="32"/>
        <v>0</v>
      </c>
      <c r="X125" s="287">
        <f t="shared" si="34"/>
        <v>0</v>
      </c>
    </row>
    <row r="126" spans="1:84" x14ac:dyDescent="0.2">
      <c r="A126" s="468" t="s">
        <v>206</v>
      </c>
      <c r="B126" s="454"/>
      <c r="C126" s="452"/>
      <c r="D126" s="452"/>
      <c r="E126" s="100"/>
      <c r="F126" s="350"/>
      <c r="G126" s="99"/>
      <c r="H126" s="82"/>
      <c r="I126" s="82"/>
      <c r="J126" s="82"/>
      <c r="K126" s="82"/>
      <c r="L126" s="406"/>
      <c r="M126" s="475"/>
      <c r="N126" s="82"/>
      <c r="O126" s="459"/>
      <c r="Q126" s="281">
        <f t="shared" si="27"/>
        <v>0</v>
      </c>
      <c r="R126" s="121">
        <f t="shared" si="28"/>
        <v>0</v>
      </c>
      <c r="S126" s="269">
        <f t="shared" si="29"/>
        <v>0</v>
      </c>
      <c r="T126" s="71">
        <f t="shared" si="30"/>
        <v>0</v>
      </c>
      <c r="U126" s="268">
        <f t="shared" si="33"/>
        <v>0</v>
      </c>
      <c r="V126" s="121">
        <f t="shared" si="31"/>
        <v>0</v>
      </c>
      <c r="W126" s="270">
        <f t="shared" si="32"/>
        <v>0</v>
      </c>
      <c r="X126" s="287">
        <f t="shared" si="34"/>
        <v>0</v>
      </c>
    </row>
    <row r="127" spans="1:84" x14ac:dyDescent="0.2">
      <c r="A127" s="468" t="s">
        <v>206</v>
      </c>
      <c r="B127" s="454"/>
      <c r="C127" s="452"/>
      <c r="D127" s="452"/>
      <c r="E127" s="100"/>
      <c r="F127" s="350"/>
      <c r="G127" s="99"/>
      <c r="H127" s="82"/>
      <c r="I127" s="82"/>
      <c r="J127" s="82"/>
      <c r="K127" s="82"/>
      <c r="L127" s="406"/>
      <c r="M127" s="475"/>
      <c r="N127" s="82"/>
      <c r="O127" s="459"/>
      <c r="Q127" s="281">
        <f t="shared" si="27"/>
        <v>0</v>
      </c>
      <c r="R127" s="121">
        <f t="shared" si="28"/>
        <v>0</v>
      </c>
      <c r="S127" s="269">
        <f t="shared" si="29"/>
        <v>0</v>
      </c>
      <c r="T127" s="71">
        <f t="shared" si="30"/>
        <v>0</v>
      </c>
      <c r="U127" s="268">
        <f t="shared" si="33"/>
        <v>0</v>
      </c>
      <c r="V127" s="121">
        <f t="shared" si="31"/>
        <v>0</v>
      </c>
      <c r="W127" s="270">
        <f t="shared" si="32"/>
        <v>0</v>
      </c>
      <c r="X127" s="287">
        <f t="shared" si="34"/>
        <v>0</v>
      </c>
    </row>
    <row r="128" spans="1:84" x14ac:dyDescent="0.2">
      <c r="A128" s="468" t="s">
        <v>206</v>
      </c>
      <c r="B128" s="454"/>
      <c r="C128" s="452"/>
      <c r="D128" s="452"/>
      <c r="E128" s="100"/>
      <c r="F128" s="350"/>
      <c r="G128" s="99"/>
      <c r="H128" s="82"/>
      <c r="I128" s="82"/>
      <c r="J128" s="82"/>
      <c r="K128" s="82"/>
      <c r="L128" s="406"/>
      <c r="M128" s="475"/>
      <c r="N128" s="82"/>
      <c r="O128" s="459"/>
      <c r="Q128" s="281">
        <f t="shared" si="27"/>
        <v>0</v>
      </c>
      <c r="R128" s="121">
        <f t="shared" si="28"/>
        <v>0</v>
      </c>
      <c r="S128" s="269">
        <f t="shared" si="29"/>
        <v>0</v>
      </c>
      <c r="T128" s="71">
        <f t="shared" si="30"/>
        <v>0</v>
      </c>
      <c r="U128" s="268">
        <f t="shared" si="33"/>
        <v>0</v>
      </c>
      <c r="V128" s="121">
        <f t="shared" si="31"/>
        <v>0</v>
      </c>
      <c r="W128" s="270">
        <f t="shared" si="32"/>
        <v>0</v>
      </c>
      <c r="X128" s="287">
        <f t="shared" si="34"/>
        <v>0</v>
      </c>
    </row>
    <row r="129" spans="1:84" x14ac:dyDescent="0.2">
      <c r="A129" s="468" t="s">
        <v>206</v>
      </c>
      <c r="B129" s="454"/>
      <c r="C129" s="452"/>
      <c r="D129" s="452"/>
      <c r="E129" s="100"/>
      <c r="F129" s="350"/>
      <c r="G129" s="99"/>
      <c r="H129" s="82"/>
      <c r="I129" s="82"/>
      <c r="J129" s="82"/>
      <c r="K129" s="82"/>
      <c r="L129" s="406"/>
      <c r="M129" s="475"/>
      <c r="N129" s="82"/>
      <c r="O129" s="459"/>
      <c r="Q129" s="281">
        <f t="shared" si="27"/>
        <v>0</v>
      </c>
      <c r="R129" s="121">
        <f t="shared" si="28"/>
        <v>0</v>
      </c>
      <c r="S129" s="269">
        <f t="shared" si="29"/>
        <v>0</v>
      </c>
      <c r="T129" s="71">
        <f t="shared" si="30"/>
        <v>0</v>
      </c>
      <c r="U129" s="268">
        <f t="shared" si="33"/>
        <v>0</v>
      </c>
      <c r="V129" s="121">
        <f t="shared" si="31"/>
        <v>0</v>
      </c>
      <c r="W129" s="270">
        <f t="shared" si="32"/>
        <v>0</v>
      </c>
      <c r="X129" s="287">
        <f t="shared" si="34"/>
        <v>0</v>
      </c>
    </row>
    <row r="130" spans="1:84" x14ac:dyDescent="0.2">
      <c r="A130" s="468" t="s">
        <v>206</v>
      </c>
      <c r="B130" s="454"/>
      <c r="C130" s="452"/>
      <c r="D130" s="452"/>
      <c r="E130" s="100"/>
      <c r="F130" s="350"/>
      <c r="G130" s="99"/>
      <c r="H130" s="82"/>
      <c r="I130" s="82"/>
      <c r="J130" s="82"/>
      <c r="K130" s="82"/>
      <c r="L130" s="406"/>
      <c r="M130" s="475"/>
      <c r="N130" s="82"/>
      <c r="O130" s="459"/>
      <c r="Q130" s="281">
        <f t="shared" si="27"/>
        <v>0</v>
      </c>
      <c r="R130" s="121">
        <f t="shared" si="28"/>
        <v>0</v>
      </c>
      <c r="S130" s="269">
        <f t="shared" si="29"/>
        <v>0</v>
      </c>
      <c r="T130" s="71">
        <f t="shared" si="30"/>
        <v>0</v>
      </c>
      <c r="U130" s="268">
        <f t="shared" si="33"/>
        <v>0</v>
      </c>
      <c r="V130" s="121">
        <f t="shared" si="31"/>
        <v>0</v>
      </c>
      <c r="W130" s="270">
        <f t="shared" si="32"/>
        <v>0</v>
      </c>
      <c r="X130" s="287">
        <f t="shared" si="34"/>
        <v>0</v>
      </c>
    </row>
    <row r="131" spans="1:84" x14ac:dyDescent="0.2">
      <c r="A131" s="468" t="s">
        <v>206</v>
      </c>
      <c r="B131" s="454"/>
      <c r="C131" s="452"/>
      <c r="D131" s="452"/>
      <c r="E131" s="100"/>
      <c r="F131" s="350"/>
      <c r="G131" s="99"/>
      <c r="H131" s="82"/>
      <c r="I131" s="82"/>
      <c r="J131" s="82"/>
      <c r="K131" s="82"/>
      <c r="L131" s="406"/>
      <c r="M131" s="475"/>
      <c r="N131" s="82"/>
      <c r="O131" s="459"/>
      <c r="Q131" s="281">
        <f t="shared" si="27"/>
        <v>0</v>
      </c>
      <c r="R131" s="121">
        <f t="shared" si="28"/>
        <v>0</v>
      </c>
      <c r="S131" s="269">
        <f t="shared" si="29"/>
        <v>0</v>
      </c>
      <c r="T131" s="71">
        <f t="shared" si="30"/>
        <v>0</v>
      </c>
      <c r="U131" s="268">
        <f>Q131*1</f>
        <v>0</v>
      </c>
      <c r="V131" s="121">
        <f t="shared" si="31"/>
        <v>0</v>
      </c>
      <c r="W131" s="270">
        <f t="shared" si="32"/>
        <v>0</v>
      </c>
      <c r="X131" s="287">
        <f>SUM(U131:W131)</f>
        <v>0</v>
      </c>
    </row>
    <row r="132" spans="1:84" x14ac:dyDescent="0.2">
      <c r="A132" s="468" t="s">
        <v>206</v>
      </c>
      <c r="B132" s="454"/>
      <c r="C132" s="452"/>
      <c r="D132" s="452"/>
      <c r="E132" s="100"/>
      <c r="F132" s="350"/>
      <c r="G132" s="99"/>
      <c r="H132" s="82"/>
      <c r="I132" s="82"/>
      <c r="J132" s="82"/>
      <c r="K132" s="82"/>
      <c r="L132" s="406"/>
      <c r="M132" s="475"/>
      <c r="N132" s="82"/>
      <c r="O132" s="459"/>
      <c r="Q132" s="281">
        <f t="shared" si="27"/>
        <v>0</v>
      </c>
      <c r="R132" s="121">
        <f t="shared" si="28"/>
        <v>0</v>
      </c>
      <c r="S132" s="269">
        <f t="shared" si="29"/>
        <v>0</v>
      </c>
      <c r="T132" s="71">
        <f t="shared" si="30"/>
        <v>0</v>
      </c>
      <c r="U132" s="268">
        <f>Q132*1</f>
        <v>0</v>
      </c>
      <c r="V132" s="121">
        <f t="shared" si="31"/>
        <v>0</v>
      </c>
      <c r="W132" s="270">
        <f t="shared" si="32"/>
        <v>0</v>
      </c>
      <c r="X132" s="287">
        <f>SUM(U132:W132)</f>
        <v>0</v>
      </c>
    </row>
    <row r="133" spans="1:84" x14ac:dyDescent="0.2">
      <c r="A133" s="468" t="s">
        <v>206</v>
      </c>
      <c r="B133" s="454"/>
      <c r="C133" s="452"/>
      <c r="D133" s="460"/>
      <c r="E133" s="407"/>
      <c r="F133" s="463"/>
      <c r="G133" s="462"/>
      <c r="H133" s="471"/>
      <c r="I133" s="471"/>
      <c r="J133" s="471"/>
      <c r="K133" s="471"/>
      <c r="L133" s="461"/>
      <c r="M133" s="475"/>
      <c r="N133" s="471"/>
      <c r="O133" s="408"/>
      <c r="Q133" s="281">
        <f t="shared" si="27"/>
        <v>0</v>
      </c>
      <c r="R133" s="121">
        <f t="shared" si="28"/>
        <v>0</v>
      </c>
      <c r="S133" s="269">
        <f t="shared" si="29"/>
        <v>0</v>
      </c>
      <c r="T133" s="71">
        <f t="shared" si="30"/>
        <v>0</v>
      </c>
      <c r="U133" s="268">
        <f>Q133*1</f>
        <v>0</v>
      </c>
      <c r="V133" s="121">
        <f t="shared" si="31"/>
        <v>0</v>
      </c>
      <c r="W133" s="270">
        <f t="shared" si="32"/>
        <v>0</v>
      </c>
      <c r="X133" s="287">
        <f>SUM(U133:W133)</f>
        <v>0</v>
      </c>
    </row>
    <row r="134" spans="1:84" ht="15.75" thickBot="1" x14ac:dyDescent="0.25">
      <c r="A134" s="468" t="s">
        <v>206</v>
      </c>
      <c r="B134" s="128"/>
      <c r="C134" s="410"/>
      <c r="D134" s="465"/>
      <c r="E134" s="410"/>
      <c r="F134" s="467"/>
      <c r="G134" s="466"/>
      <c r="H134" s="472"/>
      <c r="I134" s="472"/>
      <c r="J134" s="472"/>
      <c r="K134" s="472"/>
      <c r="L134" s="409"/>
      <c r="M134" s="476"/>
      <c r="N134" s="472"/>
      <c r="O134" s="411"/>
      <c r="Q134" s="281">
        <f t="shared" si="27"/>
        <v>0</v>
      </c>
      <c r="R134" s="121">
        <f t="shared" si="28"/>
        <v>0</v>
      </c>
      <c r="S134" s="269">
        <f t="shared" si="29"/>
        <v>0</v>
      </c>
      <c r="T134" s="71">
        <f t="shared" si="30"/>
        <v>0</v>
      </c>
      <c r="U134" s="268">
        <f>Q134*1</f>
        <v>0</v>
      </c>
      <c r="V134" s="121">
        <f>R134*28</f>
        <v>0</v>
      </c>
      <c r="W134" s="270">
        <f t="shared" si="32"/>
        <v>0</v>
      </c>
      <c r="X134" s="289">
        <f>SUM(U134:W134)</f>
        <v>0</v>
      </c>
    </row>
    <row r="135" spans="1:84" ht="18.75" thickBot="1" x14ac:dyDescent="0.3">
      <c r="A135" s="142"/>
      <c r="B135" s="142"/>
      <c r="C135" s="272"/>
      <c r="D135" s="272"/>
      <c r="E135" s="142"/>
      <c r="F135" s="142"/>
      <c r="G135" s="213"/>
      <c r="H135" s="142"/>
      <c r="I135" s="142"/>
      <c r="J135" s="142"/>
      <c r="K135" s="142"/>
      <c r="L135" s="142"/>
      <c r="M135" s="142"/>
      <c r="N135" s="213"/>
      <c r="O135" s="213"/>
      <c r="Q135" s="47">
        <f t="shared" ref="Q135:X135" si="35">SUM(Q114:Q134)</f>
        <v>0</v>
      </c>
      <c r="R135" s="47">
        <f t="shared" si="35"/>
        <v>0</v>
      </c>
      <c r="S135" s="47">
        <f t="shared" si="35"/>
        <v>0</v>
      </c>
      <c r="T135" s="47">
        <f t="shared" si="35"/>
        <v>0</v>
      </c>
      <c r="U135" s="47">
        <f t="shared" si="35"/>
        <v>0</v>
      </c>
      <c r="V135" s="47">
        <f t="shared" si="35"/>
        <v>0</v>
      </c>
      <c r="W135" s="47">
        <f t="shared" si="35"/>
        <v>0</v>
      </c>
      <c r="X135" s="47">
        <f t="shared" si="35"/>
        <v>0</v>
      </c>
    </row>
    <row r="136" spans="1:84" x14ac:dyDescent="0.2">
      <c r="A136" s="142"/>
      <c r="B136" s="142"/>
      <c r="C136" s="142"/>
      <c r="D136" s="142"/>
      <c r="E136" s="142"/>
      <c r="F136" s="142"/>
      <c r="G136" s="142"/>
      <c r="H136" s="142"/>
      <c r="I136" s="142"/>
      <c r="J136" s="142"/>
      <c r="K136" s="142"/>
      <c r="L136" s="142"/>
      <c r="M136" s="142"/>
      <c r="N136" s="142"/>
      <c r="O136" s="142"/>
    </row>
    <row r="137" spans="1:84" x14ac:dyDescent="0.2">
      <c r="A137" s="142"/>
      <c r="B137" s="142"/>
      <c r="C137" s="142"/>
      <c r="D137" s="142"/>
      <c r="E137" s="142"/>
      <c r="F137" s="142"/>
      <c r="G137" s="142"/>
      <c r="H137" s="142"/>
      <c r="I137" s="142"/>
      <c r="J137" s="142"/>
      <c r="K137" s="142"/>
      <c r="L137" s="142"/>
      <c r="M137" s="142"/>
      <c r="N137" s="142"/>
      <c r="O137" s="142"/>
    </row>
    <row r="138" spans="1:84" x14ac:dyDescent="0.2">
      <c r="A138" s="142"/>
      <c r="B138" s="142"/>
      <c r="C138" s="213"/>
      <c r="D138" s="142"/>
      <c r="E138" s="142"/>
      <c r="F138" s="142"/>
      <c r="G138" s="142"/>
      <c r="H138" s="142"/>
      <c r="I138" s="142"/>
      <c r="J138" s="142"/>
      <c r="K138" s="142"/>
      <c r="L138" s="142"/>
      <c r="M138" s="142"/>
      <c r="N138" s="142"/>
      <c r="O138" s="142"/>
      <c r="Q138" s="25"/>
      <c r="R138" s="25"/>
      <c r="S138" s="25"/>
      <c r="T138" s="25"/>
      <c r="U138" s="25"/>
      <c r="V138" s="25"/>
      <c r="W138" s="25"/>
      <c r="X138" s="25"/>
    </row>
    <row r="139" spans="1:84" ht="15.75" thickBot="1" x14ac:dyDescent="0.25">
      <c r="A139" s="142"/>
      <c r="B139" s="142"/>
      <c r="C139" s="142"/>
      <c r="D139" s="142"/>
      <c r="E139" s="142"/>
      <c r="F139" s="142"/>
      <c r="G139" s="142"/>
      <c r="H139" s="142"/>
      <c r="I139" s="142"/>
      <c r="J139" s="142"/>
      <c r="K139" s="142"/>
      <c r="L139" s="142"/>
      <c r="M139" s="142"/>
      <c r="N139" s="142"/>
      <c r="O139" s="142"/>
      <c r="Q139" s="25"/>
      <c r="R139" s="25"/>
      <c r="S139" s="25"/>
      <c r="T139" s="25"/>
      <c r="U139" s="25"/>
      <c r="V139" s="25"/>
      <c r="W139" s="25"/>
      <c r="X139" s="25"/>
    </row>
    <row r="140" spans="1:84" ht="16.5" customHeight="1" thickBot="1" x14ac:dyDescent="0.3">
      <c r="A140" s="644" t="s">
        <v>473</v>
      </c>
      <c r="B140" s="645"/>
      <c r="C140" s="645"/>
      <c r="D140" s="645"/>
      <c r="E140" s="645"/>
      <c r="F140" s="645"/>
      <c r="G140" s="645"/>
      <c r="H140" s="645"/>
      <c r="I140" s="645"/>
      <c r="J140" s="646"/>
      <c r="K140" s="146"/>
      <c r="L140" s="146"/>
      <c r="M140" s="146"/>
      <c r="N140" s="146"/>
      <c r="O140" s="146"/>
      <c r="P140" s="146"/>
      <c r="Q140" s="290"/>
      <c r="R140" s="291"/>
      <c r="S140" s="292"/>
    </row>
    <row r="141" spans="1:84" s="293" customFormat="1" ht="16.5" thickBot="1" x14ac:dyDescent="0.3">
      <c r="A141" s="641" t="s">
        <v>107</v>
      </c>
      <c r="B141" s="642"/>
      <c r="C141" s="642"/>
      <c r="D141" s="642"/>
      <c r="E141" s="641" t="s">
        <v>104</v>
      </c>
      <c r="F141" s="642"/>
      <c r="G141" s="643"/>
      <c r="H141" s="642" t="s">
        <v>108</v>
      </c>
      <c r="I141" s="642"/>
      <c r="J141" s="643"/>
      <c r="K141" s="146"/>
      <c r="L141" s="146"/>
      <c r="M141" s="146"/>
      <c r="N141" s="146"/>
      <c r="O141" s="146"/>
      <c r="P141" s="146"/>
      <c r="Q141" s="663" t="s">
        <v>35</v>
      </c>
      <c r="R141" s="664"/>
      <c r="S141" s="665"/>
      <c r="T141" s="146"/>
      <c r="U141" s="638" t="s">
        <v>24</v>
      </c>
      <c r="V141" s="639"/>
      <c r="W141" s="639"/>
      <c r="X141" s="640"/>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row>
    <row r="142" spans="1:84" ht="16.5" thickBot="1" x14ac:dyDescent="0.3">
      <c r="A142" s="294"/>
      <c r="B142" s="295"/>
      <c r="C142" s="296" t="s">
        <v>56</v>
      </c>
      <c r="D142" s="297"/>
      <c r="E142" s="298"/>
      <c r="F142" s="299"/>
      <c r="G142" s="300"/>
      <c r="H142" s="301"/>
      <c r="I142" s="301"/>
      <c r="J142" s="302"/>
      <c r="K142" s="146"/>
      <c r="L142" s="146"/>
      <c r="M142" s="146"/>
      <c r="N142" s="146"/>
      <c r="O142" s="146"/>
      <c r="P142" s="146"/>
      <c r="Q142" s="60"/>
      <c r="R142" s="61"/>
      <c r="S142" s="62"/>
      <c r="U142" s="66"/>
      <c r="V142" s="67"/>
      <c r="W142" s="68"/>
      <c r="X142" s="69"/>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row>
    <row r="143" spans="1:84" ht="186.75" thickBot="1" x14ac:dyDescent="0.25">
      <c r="A143" s="303" t="s">
        <v>6</v>
      </c>
      <c r="B143" s="237" t="s">
        <v>256</v>
      </c>
      <c r="C143" s="237" t="s">
        <v>257</v>
      </c>
      <c r="D143" s="304" t="s">
        <v>258</v>
      </c>
      <c r="E143" s="303" t="s">
        <v>389</v>
      </c>
      <c r="F143" s="237" t="s">
        <v>402</v>
      </c>
      <c r="G143" s="238" t="s">
        <v>388</v>
      </c>
      <c r="H143" s="237" t="s">
        <v>460</v>
      </c>
      <c r="I143" s="237" t="s">
        <v>461</v>
      </c>
      <c r="J143" s="238" t="s">
        <v>462</v>
      </c>
      <c r="K143" s="305"/>
      <c r="L143" s="305"/>
      <c r="M143" s="305"/>
      <c r="N143" s="305"/>
      <c r="O143" s="305"/>
      <c r="P143" s="286"/>
      <c r="Q143" s="37" t="s">
        <v>386</v>
      </c>
      <c r="R143" s="58" t="s">
        <v>387</v>
      </c>
      <c r="S143" s="59" t="s">
        <v>463</v>
      </c>
      <c r="U143" s="31" t="s">
        <v>390</v>
      </c>
      <c r="V143" s="32" t="s">
        <v>402</v>
      </c>
      <c r="W143" s="33" t="s">
        <v>388</v>
      </c>
      <c r="X143" s="34" t="s">
        <v>26</v>
      </c>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row>
    <row r="144" spans="1:84" ht="15.75" x14ac:dyDescent="0.25">
      <c r="A144" s="451"/>
      <c r="B144" s="433"/>
      <c r="C144" s="433"/>
      <c r="D144" s="477"/>
      <c r="E144" s="451"/>
      <c r="F144" s="434"/>
      <c r="G144" s="343"/>
      <c r="H144" s="433"/>
      <c r="I144" s="433"/>
      <c r="J144" s="478"/>
      <c r="K144" s="142"/>
      <c r="L144" s="142"/>
      <c r="M144" s="142"/>
      <c r="N144" s="142"/>
      <c r="O144" s="142"/>
      <c r="Q144" s="281">
        <f t="shared" ref="Q144:Q162" si="36">C144*D144*H144*0.001</f>
        <v>0</v>
      </c>
      <c r="R144" s="306">
        <f t="shared" ref="R144:R162" si="37">C144*D144*I144*0.000001</f>
        <v>0</v>
      </c>
      <c r="S144" s="270">
        <f t="shared" ref="S144:S162" si="38">C144*D144*J144*0.000001</f>
        <v>0</v>
      </c>
      <c r="U144" s="281">
        <f>Q144*1</f>
        <v>0</v>
      </c>
      <c r="V144" s="121">
        <f>R144*28</f>
        <v>0</v>
      </c>
      <c r="W144" s="270">
        <f>S144*265</f>
        <v>0</v>
      </c>
      <c r="X144" s="287">
        <f>SUM(U144:W144)</f>
        <v>0</v>
      </c>
    </row>
    <row r="145" spans="1:24" ht="15.75" x14ac:dyDescent="0.25">
      <c r="A145" s="453"/>
      <c r="B145" s="433"/>
      <c r="C145" s="433"/>
      <c r="D145" s="477"/>
      <c r="E145" s="453"/>
      <c r="F145" s="438"/>
      <c r="G145" s="83"/>
      <c r="H145" s="433"/>
      <c r="I145" s="433"/>
      <c r="J145" s="478"/>
      <c r="K145" s="142"/>
      <c r="L145" s="142"/>
      <c r="M145" s="142"/>
      <c r="N145" s="142"/>
      <c r="O145" s="142"/>
      <c r="Q145" s="281">
        <f t="shared" si="36"/>
        <v>0</v>
      </c>
      <c r="R145" s="306">
        <f t="shared" si="37"/>
        <v>0</v>
      </c>
      <c r="S145" s="270">
        <f t="shared" si="38"/>
        <v>0</v>
      </c>
      <c r="U145" s="281">
        <f t="shared" ref="U145:U159" si="39">Q145*1</f>
        <v>0</v>
      </c>
      <c r="V145" s="121">
        <f t="shared" ref="V145:V162" si="40">R145*28</f>
        <v>0</v>
      </c>
      <c r="W145" s="270">
        <f t="shared" ref="W145:W162" si="41">S145*265</f>
        <v>0</v>
      </c>
      <c r="X145" s="287">
        <f t="shared" ref="X145:X159" si="42">SUM(U145:W145)</f>
        <v>0</v>
      </c>
    </row>
    <row r="146" spans="1:24" ht="15.75" x14ac:dyDescent="0.25">
      <c r="A146" s="453"/>
      <c r="B146" s="433"/>
      <c r="C146" s="433"/>
      <c r="D146" s="477"/>
      <c r="E146" s="453"/>
      <c r="F146" s="438"/>
      <c r="G146" s="83"/>
      <c r="H146" s="433"/>
      <c r="I146" s="433"/>
      <c r="J146" s="478"/>
      <c r="K146" s="142"/>
      <c r="L146" s="142"/>
      <c r="M146" s="142"/>
      <c r="N146" s="142"/>
      <c r="O146" s="142"/>
      <c r="Q146" s="281">
        <f t="shared" si="36"/>
        <v>0</v>
      </c>
      <c r="R146" s="306">
        <f t="shared" si="37"/>
        <v>0</v>
      </c>
      <c r="S146" s="270">
        <f t="shared" si="38"/>
        <v>0</v>
      </c>
      <c r="U146" s="281">
        <f t="shared" si="39"/>
        <v>0</v>
      </c>
      <c r="V146" s="121">
        <f t="shared" si="40"/>
        <v>0</v>
      </c>
      <c r="W146" s="270">
        <f t="shared" si="41"/>
        <v>0</v>
      </c>
      <c r="X146" s="287">
        <f t="shared" si="42"/>
        <v>0</v>
      </c>
    </row>
    <row r="147" spans="1:24" ht="15.75" x14ac:dyDescent="0.25">
      <c r="A147" s="453"/>
      <c r="B147" s="433"/>
      <c r="C147" s="433"/>
      <c r="D147" s="477"/>
      <c r="E147" s="453"/>
      <c r="F147" s="438"/>
      <c r="G147" s="83"/>
      <c r="H147" s="433"/>
      <c r="I147" s="433"/>
      <c r="J147" s="478"/>
      <c r="K147" s="142"/>
      <c r="L147" s="142"/>
      <c r="M147" s="142"/>
      <c r="N147" s="142"/>
      <c r="O147" s="142"/>
      <c r="Q147" s="281">
        <f t="shared" si="36"/>
        <v>0</v>
      </c>
      <c r="R147" s="306">
        <f t="shared" si="37"/>
        <v>0</v>
      </c>
      <c r="S147" s="270">
        <f t="shared" si="38"/>
        <v>0</v>
      </c>
      <c r="U147" s="281">
        <f t="shared" si="39"/>
        <v>0</v>
      </c>
      <c r="V147" s="121">
        <f t="shared" si="40"/>
        <v>0</v>
      </c>
      <c r="W147" s="270">
        <f t="shared" si="41"/>
        <v>0</v>
      </c>
      <c r="X147" s="287">
        <f t="shared" si="42"/>
        <v>0</v>
      </c>
    </row>
    <row r="148" spans="1:24" ht="15.75" x14ac:dyDescent="0.25">
      <c r="A148" s="453"/>
      <c r="B148" s="433"/>
      <c r="C148" s="433"/>
      <c r="D148" s="477"/>
      <c r="E148" s="453"/>
      <c r="F148" s="438"/>
      <c r="G148" s="83"/>
      <c r="H148" s="433"/>
      <c r="I148" s="433"/>
      <c r="J148" s="478"/>
      <c r="K148" s="142"/>
      <c r="L148" s="142"/>
      <c r="M148" s="142"/>
      <c r="N148" s="142"/>
      <c r="O148" s="142"/>
      <c r="Q148" s="281">
        <f t="shared" si="36"/>
        <v>0</v>
      </c>
      <c r="R148" s="306">
        <f t="shared" si="37"/>
        <v>0</v>
      </c>
      <c r="S148" s="270">
        <f t="shared" si="38"/>
        <v>0</v>
      </c>
      <c r="U148" s="281">
        <f t="shared" si="39"/>
        <v>0</v>
      </c>
      <c r="V148" s="121">
        <f t="shared" si="40"/>
        <v>0</v>
      </c>
      <c r="W148" s="270">
        <f t="shared" si="41"/>
        <v>0</v>
      </c>
      <c r="X148" s="287">
        <f t="shared" si="42"/>
        <v>0</v>
      </c>
    </row>
    <row r="149" spans="1:24" ht="15.75" x14ac:dyDescent="0.25">
      <c r="A149" s="453"/>
      <c r="B149" s="433"/>
      <c r="C149" s="433"/>
      <c r="D149" s="477"/>
      <c r="E149" s="453"/>
      <c r="F149" s="438"/>
      <c r="G149" s="83"/>
      <c r="H149" s="433"/>
      <c r="I149" s="433"/>
      <c r="J149" s="478"/>
      <c r="K149" s="142"/>
      <c r="L149" s="142"/>
      <c r="M149" s="142"/>
      <c r="N149" s="142"/>
      <c r="O149" s="142"/>
      <c r="Q149" s="281">
        <f t="shared" si="36"/>
        <v>0</v>
      </c>
      <c r="R149" s="306">
        <f t="shared" si="37"/>
        <v>0</v>
      </c>
      <c r="S149" s="270">
        <f t="shared" si="38"/>
        <v>0</v>
      </c>
      <c r="U149" s="281">
        <f t="shared" si="39"/>
        <v>0</v>
      </c>
      <c r="V149" s="121">
        <f t="shared" si="40"/>
        <v>0</v>
      </c>
      <c r="W149" s="270">
        <f t="shared" si="41"/>
        <v>0</v>
      </c>
      <c r="X149" s="287">
        <f t="shared" si="42"/>
        <v>0</v>
      </c>
    </row>
    <row r="150" spans="1:24" ht="15.75" x14ac:dyDescent="0.25">
      <c r="A150" s="453"/>
      <c r="B150" s="433"/>
      <c r="C150" s="433"/>
      <c r="D150" s="477"/>
      <c r="E150" s="453"/>
      <c r="F150" s="438"/>
      <c r="G150" s="83"/>
      <c r="H150" s="433"/>
      <c r="I150" s="433"/>
      <c r="J150" s="478"/>
      <c r="K150" s="142"/>
      <c r="L150" s="142"/>
      <c r="M150" s="142"/>
      <c r="N150" s="142"/>
      <c r="O150" s="142"/>
      <c r="Q150" s="281">
        <f t="shared" si="36"/>
        <v>0</v>
      </c>
      <c r="R150" s="306">
        <f t="shared" si="37"/>
        <v>0</v>
      </c>
      <c r="S150" s="270">
        <f t="shared" si="38"/>
        <v>0</v>
      </c>
      <c r="U150" s="281">
        <f t="shared" si="39"/>
        <v>0</v>
      </c>
      <c r="V150" s="121">
        <f t="shared" si="40"/>
        <v>0</v>
      </c>
      <c r="W150" s="270">
        <f t="shared" si="41"/>
        <v>0</v>
      </c>
      <c r="X150" s="287">
        <f t="shared" si="42"/>
        <v>0</v>
      </c>
    </row>
    <row r="151" spans="1:24" ht="15.75" x14ac:dyDescent="0.25">
      <c r="A151" s="453"/>
      <c r="B151" s="433"/>
      <c r="C151" s="433"/>
      <c r="D151" s="477"/>
      <c r="E151" s="453"/>
      <c r="F151" s="438"/>
      <c r="G151" s="83"/>
      <c r="H151" s="433"/>
      <c r="I151" s="433"/>
      <c r="J151" s="478"/>
      <c r="K151" s="142"/>
      <c r="L151" s="142"/>
      <c r="M151" s="142"/>
      <c r="N151" s="142"/>
      <c r="O151" s="142"/>
      <c r="Q151" s="281">
        <f t="shared" si="36"/>
        <v>0</v>
      </c>
      <c r="R151" s="306">
        <f t="shared" si="37"/>
        <v>0</v>
      </c>
      <c r="S151" s="270">
        <f t="shared" si="38"/>
        <v>0</v>
      </c>
      <c r="U151" s="281">
        <f t="shared" si="39"/>
        <v>0</v>
      </c>
      <c r="V151" s="121">
        <f t="shared" si="40"/>
        <v>0</v>
      </c>
      <c r="W151" s="270">
        <f t="shared" si="41"/>
        <v>0</v>
      </c>
      <c r="X151" s="287">
        <f t="shared" si="42"/>
        <v>0</v>
      </c>
    </row>
    <row r="152" spans="1:24" ht="15.75" x14ac:dyDescent="0.25">
      <c r="A152" s="453"/>
      <c r="B152" s="433"/>
      <c r="C152" s="433"/>
      <c r="D152" s="477"/>
      <c r="E152" s="453"/>
      <c r="F152" s="438"/>
      <c r="G152" s="83"/>
      <c r="H152" s="433"/>
      <c r="I152" s="433"/>
      <c r="J152" s="478"/>
      <c r="K152" s="142"/>
      <c r="L152" s="142"/>
      <c r="M152" s="142"/>
      <c r="N152" s="142"/>
      <c r="O152" s="142"/>
      <c r="Q152" s="281">
        <f t="shared" si="36"/>
        <v>0</v>
      </c>
      <c r="R152" s="306">
        <f t="shared" si="37"/>
        <v>0</v>
      </c>
      <c r="S152" s="270">
        <f t="shared" si="38"/>
        <v>0</v>
      </c>
      <c r="U152" s="281">
        <f t="shared" si="39"/>
        <v>0</v>
      </c>
      <c r="V152" s="121">
        <f t="shared" si="40"/>
        <v>0</v>
      </c>
      <c r="W152" s="270">
        <f t="shared" si="41"/>
        <v>0</v>
      </c>
      <c r="X152" s="287">
        <f t="shared" si="42"/>
        <v>0</v>
      </c>
    </row>
    <row r="153" spans="1:24" ht="15.75" x14ac:dyDescent="0.25">
      <c r="A153" s="453"/>
      <c r="B153" s="433"/>
      <c r="C153" s="433"/>
      <c r="D153" s="477"/>
      <c r="E153" s="453"/>
      <c r="F153" s="438"/>
      <c r="G153" s="83"/>
      <c r="H153" s="433"/>
      <c r="I153" s="433"/>
      <c r="J153" s="478"/>
      <c r="K153" s="142"/>
      <c r="L153" s="142"/>
      <c r="M153" s="142"/>
      <c r="N153" s="142"/>
      <c r="O153" s="142"/>
      <c r="Q153" s="281">
        <f t="shared" si="36"/>
        <v>0</v>
      </c>
      <c r="R153" s="306">
        <f t="shared" si="37"/>
        <v>0</v>
      </c>
      <c r="S153" s="270">
        <f t="shared" si="38"/>
        <v>0</v>
      </c>
      <c r="U153" s="281">
        <f t="shared" si="39"/>
        <v>0</v>
      </c>
      <c r="V153" s="121">
        <f t="shared" si="40"/>
        <v>0</v>
      </c>
      <c r="W153" s="270">
        <f t="shared" si="41"/>
        <v>0</v>
      </c>
      <c r="X153" s="287">
        <f t="shared" si="42"/>
        <v>0</v>
      </c>
    </row>
    <row r="154" spans="1:24" ht="15.75" x14ac:dyDescent="0.25">
      <c r="A154" s="453"/>
      <c r="B154" s="433"/>
      <c r="C154" s="433"/>
      <c r="D154" s="477"/>
      <c r="E154" s="453"/>
      <c r="F154" s="438"/>
      <c r="G154" s="83"/>
      <c r="H154" s="433"/>
      <c r="I154" s="433"/>
      <c r="J154" s="478"/>
      <c r="K154" s="142"/>
      <c r="L154" s="142"/>
      <c r="M154" s="142"/>
      <c r="N154" s="142"/>
      <c r="O154" s="142"/>
      <c r="Q154" s="281">
        <f t="shared" si="36"/>
        <v>0</v>
      </c>
      <c r="R154" s="306">
        <f t="shared" si="37"/>
        <v>0</v>
      </c>
      <c r="S154" s="270">
        <f t="shared" si="38"/>
        <v>0</v>
      </c>
      <c r="U154" s="281">
        <f t="shared" si="39"/>
        <v>0</v>
      </c>
      <c r="V154" s="121">
        <f t="shared" si="40"/>
        <v>0</v>
      </c>
      <c r="W154" s="270">
        <f t="shared" si="41"/>
        <v>0</v>
      </c>
      <c r="X154" s="287">
        <f t="shared" si="42"/>
        <v>0</v>
      </c>
    </row>
    <row r="155" spans="1:24" ht="15.75" x14ac:dyDescent="0.25">
      <c r="A155" s="453"/>
      <c r="B155" s="433"/>
      <c r="C155" s="433"/>
      <c r="D155" s="477"/>
      <c r="E155" s="453"/>
      <c r="F155" s="438"/>
      <c r="G155" s="83"/>
      <c r="H155" s="433"/>
      <c r="I155" s="433"/>
      <c r="J155" s="478"/>
      <c r="K155" s="142"/>
      <c r="L155" s="142"/>
      <c r="M155" s="142"/>
      <c r="N155" s="142"/>
      <c r="O155" s="142"/>
      <c r="Q155" s="281">
        <f t="shared" si="36"/>
        <v>0</v>
      </c>
      <c r="R155" s="306">
        <f t="shared" si="37"/>
        <v>0</v>
      </c>
      <c r="S155" s="270">
        <f t="shared" si="38"/>
        <v>0</v>
      </c>
      <c r="U155" s="281">
        <f t="shared" si="39"/>
        <v>0</v>
      </c>
      <c r="V155" s="121">
        <f t="shared" si="40"/>
        <v>0</v>
      </c>
      <c r="W155" s="270">
        <f t="shared" si="41"/>
        <v>0</v>
      </c>
      <c r="X155" s="287">
        <f t="shared" si="42"/>
        <v>0</v>
      </c>
    </row>
    <row r="156" spans="1:24" ht="15.75" x14ac:dyDescent="0.25">
      <c r="A156" s="453"/>
      <c r="B156" s="433"/>
      <c r="C156" s="433"/>
      <c r="D156" s="477"/>
      <c r="E156" s="453"/>
      <c r="F156" s="438"/>
      <c r="G156" s="83"/>
      <c r="H156" s="433"/>
      <c r="I156" s="433"/>
      <c r="J156" s="478"/>
      <c r="K156" s="142"/>
      <c r="L156" s="142"/>
      <c r="M156" s="142"/>
      <c r="N156" s="142"/>
      <c r="O156" s="142"/>
      <c r="Q156" s="281">
        <f t="shared" si="36"/>
        <v>0</v>
      </c>
      <c r="R156" s="306">
        <f t="shared" si="37"/>
        <v>0</v>
      </c>
      <c r="S156" s="270">
        <f t="shared" si="38"/>
        <v>0</v>
      </c>
      <c r="U156" s="281">
        <f>Q156*1</f>
        <v>0</v>
      </c>
      <c r="V156" s="121">
        <f t="shared" si="40"/>
        <v>0</v>
      </c>
      <c r="W156" s="270">
        <f t="shared" si="41"/>
        <v>0</v>
      </c>
      <c r="X156" s="287">
        <f>SUM(U156:W156)</f>
        <v>0</v>
      </c>
    </row>
    <row r="157" spans="1:24" ht="15.75" x14ac:dyDescent="0.25">
      <c r="A157" s="453"/>
      <c r="B157" s="433"/>
      <c r="C157" s="433"/>
      <c r="D157" s="477"/>
      <c r="E157" s="453"/>
      <c r="F157" s="438"/>
      <c r="G157" s="83"/>
      <c r="H157" s="433"/>
      <c r="I157" s="433"/>
      <c r="J157" s="478"/>
      <c r="K157" s="142"/>
      <c r="L157" s="142"/>
      <c r="M157" s="142"/>
      <c r="N157" s="142"/>
      <c r="O157" s="142"/>
      <c r="Q157" s="281">
        <f t="shared" si="36"/>
        <v>0</v>
      </c>
      <c r="R157" s="306">
        <f t="shared" si="37"/>
        <v>0</v>
      </c>
      <c r="S157" s="270">
        <f t="shared" si="38"/>
        <v>0</v>
      </c>
      <c r="U157" s="281">
        <f>Q157*1</f>
        <v>0</v>
      </c>
      <c r="V157" s="121">
        <f t="shared" si="40"/>
        <v>0</v>
      </c>
      <c r="W157" s="270">
        <f t="shared" si="41"/>
        <v>0</v>
      </c>
      <c r="X157" s="287">
        <f>SUM(U157:W157)</f>
        <v>0</v>
      </c>
    </row>
    <row r="158" spans="1:24" ht="15.75" x14ac:dyDescent="0.25">
      <c r="A158" s="453"/>
      <c r="B158" s="433"/>
      <c r="C158" s="433"/>
      <c r="D158" s="477"/>
      <c r="E158" s="453"/>
      <c r="F158" s="438"/>
      <c r="G158" s="83"/>
      <c r="H158" s="433"/>
      <c r="I158" s="433"/>
      <c r="J158" s="478"/>
      <c r="K158" s="142"/>
      <c r="L158" s="142"/>
      <c r="M158" s="142"/>
      <c r="N158" s="142"/>
      <c r="O158" s="142"/>
      <c r="Q158" s="281">
        <f t="shared" si="36"/>
        <v>0</v>
      </c>
      <c r="R158" s="306">
        <f t="shared" si="37"/>
        <v>0</v>
      </c>
      <c r="S158" s="270">
        <f t="shared" si="38"/>
        <v>0</v>
      </c>
      <c r="U158" s="281">
        <f>Q158*1</f>
        <v>0</v>
      </c>
      <c r="V158" s="121">
        <f t="shared" si="40"/>
        <v>0</v>
      </c>
      <c r="W158" s="270">
        <f t="shared" si="41"/>
        <v>0</v>
      </c>
      <c r="X158" s="287">
        <f>SUM(U158:W158)</f>
        <v>0</v>
      </c>
    </row>
    <row r="159" spans="1:24" ht="15.75" x14ac:dyDescent="0.25">
      <c r="A159" s="453"/>
      <c r="B159" s="433"/>
      <c r="C159" s="433"/>
      <c r="D159" s="477"/>
      <c r="E159" s="453"/>
      <c r="F159" s="438"/>
      <c r="G159" s="83"/>
      <c r="H159" s="433"/>
      <c r="I159" s="433"/>
      <c r="J159" s="478"/>
      <c r="K159" s="142"/>
      <c r="L159" s="142"/>
      <c r="M159" s="142"/>
      <c r="N159" s="142"/>
      <c r="O159" s="142"/>
      <c r="Q159" s="281">
        <f t="shared" si="36"/>
        <v>0</v>
      </c>
      <c r="R159" s="306">
        <f t="shared" si="37"/>
        <v>0</v>
      </c>
      <c r="S159" s="270">
        <f t="shared" si="38"/>
        <v>0</v>
      </c>
      <c r="U159" s="281">
        <f t="shared" si="39"/>
        <v>0</v>
      </c>
      <c r="V159" s="121">
        <f t="shared" si="40"/>
        <v>0</v>
      </c>
      <c r="W159" s="270">
        <f t="shared" si="41"/>
        <v>0</v>
      </c>
      <c r="X159" s="287">
        <f t="shared" si="42"/>
        <v>0</v>
      </c>
    </row>
    <row r="160" spans="1:24" x14ac:dyDescent="0.2">
      <c r="A160" s="453"/>
      <c r="B160" s="116"/>
      <c r="C160" s="116"/>
      <c r="D160" s="479"/>
      <c r="E160" s="453"/>
      <c r="F160" s="438"/>
      <c r="G160" s="83"/>
      <c r="H160" s="116"/>
      <c r="I160" s="116"/>
      <c r="J160" s="480"/>
      <c r="K160" s="142"/>
      <c r="L160" s="142"/>
      <c r="M160" s="142"/>
      <c r="N160" s="142"/>
      <c r="O160" s="142"/>
      <c r="Q160" s="281">
        <f t="shared" si="36"/>
        <v>0</v>
      </c>
      <c r="R160" s="306">
        <f t="shared" si="37"/>
        <v>0</v>
      </c>
      <c r="S160" s="270">
        <f t="shared" si="38"/>
        <v>0</v>
      </c>
      <c r="U160" s="281">
        <f>Q160*1</f>
        <v>0</v>
      </c>
      <c r="V160" s="121">
        <f t="shared" si="40"/>
        <v>0</v>
      </c>
      <c r="W160" s="270">
        <f t="shared" si="41"/>
        <v>0</v>
      </c>
      <c r="X160" s="307">
        <f>SUM(U160:W160)</f>
        <v>0</v>
      </c>
    </row>
    <row r="161" spans="1:24" x14ac:dyDescent="0.2">
      <c r="A161" s="453"/>
      <c r="B161" s="441"/>
      <c r="C161" s="441"/>
      <c r="D161" s="481"/>
      <c r="E161" s="453"/>
      <c r="F161" s="438"/>
      <c r="G161" s="83"/>
      <c r="H161" s="441"/>
      <c r="I161" s="441"/>
      <c r="J161" s="482"/>
      <c r="K161" s="142"/>
      <c r="L161" s="142"/>
      <c r="M161" s="142"/>
      <c r="N161" s="142"/>
      <c r="O161" s="142"/>
      <c r="Q161" s="281">
        <f t="shared" si="36"/>
        <v>0</v>
      </c>
      <c r="R161" s="306">
        <f t="shared" si="37"/>
        <v>0</v>
      </c>
      <c r="S161" s="270">
        <f t="shared" si="38"/>
        <v>0</v>
      </c>
      <c r="U161" s="281">
        <f>Q161*1</f>
        <v>0</v>
      </c>
      <c r="V161" s="121">
        <f t="shared" si="40"/>
        <v>0</v>
      </c>
      <c r="W161" s="270">
        <f t="shared" si="41"/>
        <v>0</v>
      </c>
      <c r="X161" s="307">
        <f>SUM(U161:W161)</f>
        <v>0</v>
      </c>
    </row>
    <row r="162" spans="1:24" ht="15.75" thickBot="1" x14ac:dyDescent="0.25">
      <c r="A162" s="102"/>
      <c r="B162" s="483"/>
      <c r="C162" s="483"/>
      <c r="D162" s="484"/>
      <c r="E162" s="102"/>
      <c r="F162" s="85"/>
      <c r="G162" s="86"/>
      <c r="H162" s="483"/>
      <c r="I162" s="85"/>
      <c r="J162" s="86"/>
      <c r="K162" s="142"/>
      <c r="L162" s="142"/>
      <c r="M162" s="142"/>
      <c r="N162" s="142"/>
      <c r="O162" s="142"/>
      <c r="Q162" s="281">
        <f t="shared" si="36"/>
        <v>0</v>
      </c>
      <c r="R162" s="306">
        <f t="shared" si="37"/>
        <v>0</v>
      </c>
      <c r="S162" s="270">
        <f t="shared" si="38"/>
        <v>0</v>
      </c>
      <c r="U162" s="150">
        <f>Q162*1</f>
        <v>0</v>
      </c>
      <c r="V162" s="121">
        <f t="shared" si="40"/>
        <v>0</v>
      </c>
      <c r="W162" s="270">
        <f t="shared" si="41"/>
        <v>0</v>
      </c>
      <c r="X162" s="308">
        <f>SUM(U162:W162)</f>
        <v>0</v>
      </c>
    </row>
    <row r="163" spans="1:24" ht="18.75" thickBot="1" x14ac:dyDescent="0.3">
      <c r="Q163" s="63">
        <f>SUM(Q143:Q162)</f>
        <v>0</v>
      </c>
      <c r="R163" s="64">
        <f>SUM(R143:R162)</f>
        <v>0</v>
      </c>
      <c r="S163" s="65">
        <f>SUM(S143:S162)</f>
        <v>0</v>
      </c>
      <c r="U163" s="40">
        <f>SUM(U143:U162)</f>
        <v>0</v>
      </c>
      <c r="V163" s="41">
        <f>SUM(V143:V162)</f>
        <v>0</v>
      </c>
      <c r="W163" s="42">
        <f>SUM(W143:W162)</f>
        <v>0</v>
      </c>
      <c r="X163" s="70">
        <f>SUM(X143:X162)</f>
        <v>0</v>
      </c>
    </row>
    <row r="164" spans="1:24" x14ac:dyDescent="0.2">
      <c r="O164" s="25"/>
      <c r="P164" s="25"/>
      <c r="Q164" s="26"/>
      <c r="R164" s="26"/>
      <c r="S164" s="26"/>
      <c r="T164" s="25"/>
      <c r="U164" s="26"/>
      <c r="V164" s="26"/>
    </row>
  </sheetData>
  <sheetProtection formatCells="0" formatColumns="0" formatRows="0" insertRows="0"/>
  <mergeCells count="53">
    <mergeCell ref="A21:A22"/>
    <mergeCell ref="B21:B22"/>
    <mergeCell ref="A23:A24"/>
    <mergeCell ref="B23:B24"/>
    <mergeCell ref="A25:A26"/>
    <mergeCell ref="B25:B26"/>
    <mergeCell ref="A4:D4"/>
    <mergeCell ref="F4:N4"/>
    <mergeCell ref="A16:B16"/>
    <mergeCell ref="A17:P17"/>
    <mergeCell ref="A19:A20"/>
    <mergeCell ref="B19:B20"/>
    <mergeCell ref="A27:A28"/>
    <mergeCell ref="B27:B28"/>
    <mergeCell ref="A29:A30"/>
    <mergeCell ref="B29:B30"/>
    <mergeCell ref="E39:G39"/>
    <mergeCell ref="A37:Q37"/>
    <mergeCell ref="A39:A40"/>
    <mergeCell ref="B39:D39"/>
    <mergeCell ref="H39:J39"/>
    <mergeCell ref="K39:M39"/>
    <mergeCell ref="N39:Q39"/>
    <mergeCell ref="C38:I38"/>
    <mergeCell ref="U51:V52"/>
    <mergeCell ref="U87:X87"/>
    <mergeCell ref="A55:H55"/>
    <mergeCell ref="A56:L56"/>
    <mergeCell ref="A57:L57"/>
    <mergeCell ref="A58:G58"/>
    <mergeCell ref="H58:J58"/>
    <mergeCell ref="K58:L58"/>
    <mergeCell ref="A86:L86"/>
    <mergeCell ref="A87:F87"/>
    <mergeCell ref="G87:I87"/>
    <mergeCell ref="J87:L87"/>
    <mergeCell ref="Q87:T87"/>
    <mergeCell ref="A1:R1"/>
    <mergeCell ref="Q112:T112"/>
    <mergeCell ref="U112:X112"/>
    <mergeCell ref="A140:J140"/>
    <mergeCell ref="A141:D141"/>
    <mergeCell ref="E141:G141"/>
    <mergeCell ref="H141:J141"/>
    <mergeCell ref="Q141:S141"/>
    <mergeCell ref="U141:X141"/>
    <mergeCell ref="A110:O110"/>
    <mergeCell ref="A111:O111"/>
    <mergeCell ref="A112:F112"/>
    <mergeCell ref="G112:L112"/>
    <mergeCell ref="N112:O112"/>
    <mergeCell ref="Q58:T58"/>
    <mergeCell ref="U58:X58"/>
  </mergeCells>
  <dataValidations count="2">
    <dataValidation type="list" allowBlank="1" showInputMessage="1" showErrorMessage="1" sqref="B6:D6" xr:uid="{760732FB-968A-47A3-A99C-F4EE6DF0BD4F}">
      <formula1>"CO2, O2"</formula1>
    </dataValidation>
    <dataValidation type="list" allowBlank="1" showInputMessage="1" showErrorMessage="1" sqref="H135:J135 G84:I85" xr:uid="{29486B97-580F-4C41-A439-93A24BD215C7}">
      <formula1>$A$111:$A$139</formula1>
    </dataValidation>
  </dataValidations>
  <hyperlinks>
    <hyperlink ref="S2" location="'Table of contents'!A1" display="Back to Table of Contents" xr:uid="{6DCE9442-5B23-4C63-9341-F22B3CBAB342}"/>
    <hyperlink ref="S1" location="'B - GHG Summary '!A1" display="Back to GHG Summary" xr:uid="{20E59C9A-6D88-4FD7-A412-9AC21F046376}"/>
  </hyperlinks>
  <pageMargins left="0.7" right="0.7" top="0.18729166666666666" bottom="0.75" header="0.3" footer="0.3"/>
  <pageSetup paperSize="9" scale="31"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48B081ED-AEDC-492D-867F-82E6480BA8B0}">
          <x14:formula1>
            <xm:f>Reference!$N$1:$N$3</xm:f>
          </x14:formula1>
          <xm:sqref>T18</xm:sqref>
        </x14:dataValidation>
        <x14:dataValidation type="list" allowBlank="1" showInputMessage="1" showErrorMessage="1" xr:uid="{7C64EFCF-92C0-4661-89E1-743690B9558A}">
          <x14:formula1>
            <xm:f>Reference!$A$57:$A$60</xm:f>
          </x14:formula1>
          <xm:sqref>B8:D8</xm:sqref>
        </x14:dataValidation>
        <x14:dataValidation type="list" allowBlank="1" showInputMessage="1" showErrorMessage="1" xr:uid="{DA1CB5C1-605D-4978-B938-C16D655C1C9A}">
          <x14:formula1>
            <xm:f>Reference!$A$28:$A$50</xm:f>
          </x14:formula1>
          <xm:sqref>M114:M134 E144:G162 G89:I108 H60:J83 H41:J52</xm:sqref>
        </x14:dataValidation>
        <x14:dataValidation type="list" allowBlank="1" showInputMessage="1" showErrorMessage="1" xr:uid="{510B237F-32EF-474D-84D7-45BAD264AE9E}">
          <x14:formula1>
            <xm:f>Reference!$A$65:$A$568</xm:f>
          </x14:formula1>
          <xm:sqref>C60:C83 C114:C134</xm:sqref>
        </x14:dataValidation>
        <x14:dataValidation type="list" allowBlank="1" showInputMessage="1" showErrorMessage="1" xr:uid="{62CDDD3E-C2A6-4685-A5D1-5BDDED2AE0D9}">
          <x14:formula1>
            <xm:f>Reference!$A$65:$A$68</xm:f>
          </x14:formula1>
          <xm:sqref>C89:C108</xm:sqref>
        </x14:dataValidation>
        <x14:dataValidation type="list" allowBlank="1" showInputMessage="1" showErrorMessage="1" xr:uid="{CF0A2654-AF7C-4115-9FE4-0DA10117028F}">
          <x14:formula1>
            <xm:f>Reference!$A$23:$A$25</xm:f>
          </x14:formula1>
          <xm:sqref>B89:B108 B60:B83 B114:B134</xm:sqref>
        </x14:dataValidation>
        <x14:dataValidation type="list" allowBlank="1" showInputMessage="1" showErrorMessage="1" xr:uid="{271F4CF7-E36A-4154-94F7-5D8EEFB9D385}">
          <x14:formula1>
            <xm:f>Reference!$I$1:$I$8</xm:f>
          </x14:formula1>
          <xm:sqref>A60</xm:sqref>
        </x14:dataValidation>
        <x14:dataValidation type="list" allowBlank="1" showInputMessage="1" showErrorMessage="1" xr:uid="{31E44FF5-6ED3-4D5B-A97C-8F52E82DA4CA}">
          <x14:formula1>
            <xm:f>Reference!$J$1:$J$63</xm:f>
          </x14:formula1>
          <xm:sqref>A114:A134</xm:sqref>
        </x14:dataValidation>
        <x14:dataValidation type="list" allowBlank="1" showInputMessage="1" showErrorMessage="1" xr:uid="{FA66B659-007D-4AB6-8E5C-23E8F264AA49}">
          <x14:formula1>
            <xm:f>Reference!$I$2:$I$8</xm:f>
          </x14:formula1>
          <xm:sqref>A61:A83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E89A-9417-42B8-A19C-6FFAD1CC105F}">
  <sheetPr>
    <tabColor rgb="FFFFCDCD"/>
    <pageSetUpPr fitToPage="1"/>
  </sheetPr>
  <dimension ref="A1:CF164"/>
  <sheetViews>
    <sheetView showGridLines="0" zoomScale="85" zoomScaleNormal="85" workbookViewId="0">
      <selection activeCell="S2" sqref="S2"/>
    </sheetView>
  </sheetViews>
  <sheetFormatPr defaultColWidth="9.140625" defaultRowHeight="15" x14ac:dyDescent="0.2"/>
  <cols>
    <col min="1" max="1" width="30.7109375" style="13" customWidth="1"/>
    <col min="2" max="3" width="15.7109375" style="13" customWidth="1"/>
    <col min="4" max="4" width="13.42578125" style="13" customWidth="1"/>
    <col min="5" max="6" width="10.7109375" style="13" customWidth="1"/>
    <col min="7" max="7" width="12.5703125" style="13" customWidth="1"/>
    <col min="8" max="16" width="10.7109375" style="13" customWidth="1"/>
    <col min="17" max="17" width="15.42578125" style="13" customWidth="1"/>
    <col min="18" max="18" width="10.140625" style="13" customWidth="1"/>
    <col min="19" max="19" width="27.42578125" style="13" bestFit="1" customWidth="1"/>
    <col min="20" max="20" width="17.140625" style="13" customWidth="1"/>
    <col min="21" max="21" width="25.7109375" style="13" customWidth="1"/>
    <col min="22" max="22" width="17.7109375" style="13" customWidth="1"/>
    <col min="23" max="23" width="24.85546875" style="13" customWidth="1"/>
    <col min="24" max="24" width="16.7109375" style="13" customWidth="1"/>
    <col min="25" max="16384" width="9.140625" style="13"/>
  </cols>
  <sheetData>
    <row r="1" spans="1:21" ht="21" thickBot="1" x14ac:dyDescent="0.35">
      <c r="A1" s="632" t="s">
        <v>459</v>
      </c>
      <c r="B1" s="633"/>
      <c r="C1" s="633"/>
      <c r="D1" s="633"/>
      <c r="E1" s="633"/>
      <c r="F1" s="633"/>
      <c r="G1" s="633"/>
      <c r="H1" s="633"/>
      <c r="I1" s="633"/>
      <c r="J1" s="633"/>
      <c r="K1" s="633"/>
      <c r="L1" s="633"/>
      <c r="M1" s="633"/>
      <c r="N1" s="633"/>
      <c r="O1" s="633"/>
      <c r="P1" s="633"/>
      <c r="Q1" s="633"/>
      <c r="R1" s="634"/>
      <c r="S1" s="362" t="s">
        <v>320</v>
      </c>
    </row>
    <row r="2" spans="1:21" ht="15.75" x14ac:dyDescent="0.25">
      <c r="A2" s="511"/>
      <c r="S2" s="362" t="s">
        <v>378</v>
      </c>
    </row>
    <row r="3" spans="1:21" ht="16.5" thickBot="1" x14ac:dyDescent="0.3">
      <c r="A3" s="511"/>
    </row>
    <row r="4" spans="1:21" ht="20.100000000000001" customHeight="1" thickBot="1" x14ac:dyDescent="0.35">
      <c r="A4" s="683" t="s">
        <v>469</v>
      </c>
      <c r="B4" s="684"/>
      <c r="C4" s="684"/>
      <c r="D4" s="685"/>
      <c r="F4" s="686" t="s">
        <v>102</v>
      </c>
      <c r="G4" s="687"/>
      <c r="H4" s="687"/>
      <c r="I4" s="687"/>
      <c r="J4" s="687"/>
      <c r="K4" s="687"/>
      <c r="L4" s="687"/>
      <c r="M4" s="687"/>
      <c r="N4" s="688"/>
    </row>
    <row r="5" spans="1:21" ht="30.75" x14ac:dyDescent="0.25">
      <c r="A5" s="173" t="s">
        <v>142</v>
      </c>
      <c r="B5" s="174"/>
      <c r="C5" s="175"/>
      <c r="D5" s="176"/>
      <c r="F5" s="177" t="s">
        <v>259</v>
      </c>
      <c r="G5" s="178"/>
      <c r="H5" s="178"/>
      <c r="I5" s="178"/>
      <c r="J5" s="178"/>
      <c r="K5" s="179"/>
      <c r="L5" s="179"/>
      <c r="M5" s="180"/>
      <c r="N5" s="412"/>
    </row>
    <row r="6" spans="1:21" ht="30.75" x14ac:dyDescent="0.25">
      <c r="A6" s="181" t="s">
        <v>131</v>
      </c>
      <c r="B6" s="91"/>
      <c r="C6" s="89"/>
      <c r="D6" s="92"/>
      <c r="E6" s="88" t="s">
        <v>1</v>
      </c>
      <c r="F6" s="182" t="s">
        <v>446</v>
      </c>
      <c r="G6" s="183"/>
      <c r="H6" s="183"/>
      <c r="I6" s="183"/>
      <c r="J6" s="183"/>
      <c r="K6" s="184"/>
      <c r="L6" s="184"/>
      <c r="M6" s="185"/>
      <c r="N6" s="413"/>
    </row>
    <row r="7" spans="1:21" ht="30" x14ac:dyDescent="0.2">
      <c r="A7" s="181" t="s">
        <v>262</v>
      </c>
      <c r="B7" s="91"/>
      <c r="C7" s="89"/>
      <c r="D7" s="92"/>
      <c r="F7" s="186" t="s">
        <v>260</v>
      </c>
      <c r="G7" s="187"/>
      <c r="H7" s="187"/>
      <c r="I7" s="187"/>
      <c r="J7" s="187"/>
      <c r="K7" s="184"/>
      <c r="L7" s="184"/>
      <c r="M7" s="185"/>
      <c r="N7" s="413"/>
    </row>
    <row r="8" spans="1:21" ht="30.75" thickBot="1" x14ac:dyDescent="0.25">
      <c r="A8" s="181" t="s">
        <v>263</v>
      </c>
      <c r="B8" s="91"/>
      <c r="C8" s="89"/>
      <c r="D8" s="92"/>
      <c r="F8" s="188" t="s">
        <v>261</v>
      </c>
      <c r="G8" s="189"/>
      <c r="H8" s="189"/>
      <c r="I8" s="189"/>
      <c r="J8" s="189"/>
      <c r="K8" s="190"/>
      <c r="L8" s="190"/>
      <c r="M8" s="191"/>
      <c r="N8" s="414"/>
      <c r="O8" s="13" t="s">
        <v>299</v>
      </c>
    </row>
    <row r="9" spans="1:21" ht="35.25" x14ac:dyDescent="0.25">
      <c r="A9" s="181" t="s">
        <v>382</v>
      </c>
      <c r="B9" s="406"/>
      <c r="C9" s="407"/>
      <c r="D9" s="408"/>
      <c r="E9" s="136"/>
      <c r="F9" s="120"/>
    </row>
    <row r="10" spans="1:21" ht="35.25" thickBot="1" x14ac:dyDescent="0.25">
      <c r="A10" s="193" t="s">
        <v>383</v>
      </c>
      <c r="B10" s="409"/>
      <c r="C10" s="410"/>
      <c r="D10" s="411"/>
    </row>
    <row r="11" spans="1:21" ht="34.5" x14ac:dyDescent="0.2">
      <c r="A11" s="194" t="s">
        <v>413</v>
      </c>
      <c r="B11" s="28">
        <f>SUM(B9:D9)</f>
        <v>0</v>
      </c>
      <c r="C11" s="195"/>
      <c r="D11" s="196"/>
      <c r="O11" s="81"/>
    </row>
    <row r="12" spans="1:21" ht="34.5" x14ac:dyDescent="0.2">
      <c r="A12" s="197" t="s">
        <v>384</v>
      </c>
      <c r="B12" s="29">
        <f>SUM(B10:D10)</f>
        <v>0</v>
      </c>
      <c r="C12" s="195"/>
      <c r="D12" s="196"/>
      <c r="O12" s="81"/>
    </row>
    <row r="13" spans="1:21" ht="34.5" x14ac:dyDescent="0.2">
      <c r="A13" s="198" t="s">
        <v>385</v>
      </c>
      <c r="B13" s="27"/>
      <c r="C13" s="195"/>
      <c r="D13" s="199"/>
      <c r="O13" s="81"/>
    </row>
    <row r="14" spans="1:21" ht="30.75" thickBot="1" x14ac:dyDescent="0.25">
      <c r="A14" s="200" t="s">
        <v>264</v>
      </c>
      <c r="B14" s="30">
        <f>B12-B13</f>
        <v>0</v>
      </c>
      <c r="C14" s="201"/>
      <c r="D14" s="202"/>
      <c r="O14" s="81"/>
    </row>
    <row r="15" spans="1:21" x14ac:dyDescent="0.2">
      <c r="A15" s="203"/>
      <c r="O15" s="81"/>
    </row>
    <row r="16" spans="1:21" ht="16.5" thickBot="1" x14ac:dyDescent="0.25">
      <c r="A16" s="689"/>
      <c r="B16" s="689"/>
      <c r="O16" s="81"/>
      <c r="U16" s="204"/>
    </row>
    <row r="17" spans="1:22" ht="18.75" thickBot="1" x14ac:dyDescent="0.25">
      <c r="A17" s="650" t="s">
        <v>468</v>
      </c>
      <c r="B17" s="651"/>
      <c r="C17" s="651"/>
      <c r="D17" s="651"/>
      <c r="E17" s="651"/>
      <c r="F17" s="651"/>
      <c r="G17" s="651"/>
      <c r="H17" s="651"/>
      <c r="I17" s="651"/>
      <c r="J17" s="651"/>
      <c r="K17" s="651"/>
      <c r="L17" s="651"/>
      <c r="M17" s="651"/>
      <c r="N17" s="651"/>
      <c r="O17" s="651"/>
      <c r="P17" s="652"/>
      <c r="T17" s="203"/>
      <c r="U17" s="205"/>
      <c r="V17" s="205"/>
    </row>
    <row r="18" spans="1:22" ht="90.75" thickBot="1" x14ac:dyDescent="0.25">
      <c r="A18" s="206" t="s">
        <v>265</v>
      </c>
      <c r="B18" s="207" t="s">
        <v>395</v>
      </c>
      <c r="C18" s="208" t="s">
        <v>266</v>
      </c>
      <c r="D18" s="209" t="s">
        <v>112</v>
      </c>
      <c r="E18" s="210" t="s">
        <v>113</v>
      </c>
      <c r="F18" s="210" t="s">
        <v>114</v>
      </c>
      <c r="G18" s="210" t="s">
        <v>115</v>
      </c>
      <c r="H18" s="210" t="s">
        <v>7</v>
      </c>
      <c r="I18" s="210" t="s">
        <v>8</v>
      </c>
      <c r="J18" s="210" t="s">
        <v>9</v>
      </c>
      <c r="K18" s="210" t="s">
        <v>116</v>
      </c>
      <c r="L18" s="210" t="s">
        <v>10</v>
      </c>
      <c r="M18" s="210" t="s">
        <v>11</v>
      </c>
      <c r="N18" s="210" t="s">
        <v>12</v>
      </c>
      <c r="O18" s="211" t="s">
        <v>13</v>
      </c>
      <c r="P18" s="212" t="s">
        <v>208</v>
      </c>
      <c r="U18" s="213"/>
      <c r="V18" s="213"/>
    </row>
    <row r="19" spans="1:22" ht="98.25" x14ac:dyDescent="0.2">
      <c r="A19" s="653"/>
      <c r="B19" s="648"/>
      <c r="C19" s="214" t="s">
        <v>240</v>
      </c>
      <c r="D19" s="415"/>
      <c r="E19" s="109"/>
      <c r="F19" s="97"/>
      <c r="G19" s="97"/>
      <c r="H19" s="109"/>
      <c r="I19" s="109"/>
      <c r="J19" s="109"/>
      <c r="K19" s="109"/>
      <c r="L19" s="109"/>
      <c r="M19" s="109"/>
      <c r="N19" s="109"/>
      <c r="O19" s="416"/>
      <c r="P19" s="215">
        <f>SUM(D19:O19)</f>
        <v>0</v>
      </c>
      <c r="U19" s="213"/>
      <c r="V19" s="213"/>
    </row>
    <row r="20" spans="1:22" ht="58.5" thickBot="1" x14ac:dyDescent="0.25">
      <c r="A20" s="654"/>
      <c r="B20" s="649"/>
      <c r="C20" s="216" t="s">
        <v>241</v>
      </c>
      <c r="D20" s="417"/>
      <c r="E20" s="401"/>
      <c r="F20" s="410"/>
      <c r="G20" s="410"/>
      <c r="H20" s="401"/>
      <c r="I20" s="401"/>
      <c r="J20" s="401"/>
      <c r="K20" s="401"/>
      <c r="L20" s="401"/>
      <c r="M20" s="401"/>
      <c r="N20" s="401"/>
      <c r="O20" s="403"/>
      <c r="P20" s="217">
        <f t="shared" ref="P20:P30" si="0">SUM(D20:O20)</f>
        <v>0</v>
      </c>
      <c r="U20" s="213"/>
      <c r="V20" s="213"/>
    </row>
    <row r="21" spans="1:22" ht="75" x14ac:dyDescent="0.2">
      <c r="A21" s="653"/>
      <c r="B21" s="648"/>
      <c r="C21" s="214" t="s">
        <v>243</v>
      </c>
      <c r="D21" s="415"/>
      <c r="E21" s="109"/>
      <c r="F21" s="97"/>
      <c r="G21" s="97"/>
      <c r="H21" s="109"/>
      <c r="I21" s="109"/>
      <c r="J21" s="109"/>
      <c r="K21" s="109"/>
      <c r="L21" s="109"/>
      <c r="M21" s="109"/>
      <c r="N21" s="109"/>
      <c r="O21" s="416"/>
      <c r="P21" s="215">
        <f t="shared" si="0"/>
        <v>0</v>
      </c>
      <c r="U21" s="213"/>
      <c r="V21" s="213"/>
    </row>
    <row r="22" spans="1:22" ht="58.5" thickBot="1" x14ac:dyDescent="0.25">
      <c r="A22" s="654"/>
      <c r="B22" s="649"/>
      <c r="C22" s="216" t="s">
        <v>244</v>
      </c>
      <c r="D22" s="417"/>
      <c r="E22" s="401"/>
      <c r="F22" s="410"/>
      <c r="G22" s="410"/>
      <c r="H22" s="401"/>
      <c r="I22" s="401"/>
      <c r="J22" s="401"/>
      <c r="K22" s="401"/>
      <c r="L22" s="401"/>
      <c r="M22" s="401"/>
      <c r="N22" s="401"/>
      <c r="O22" s="403"/>
      <c r="P22" s="217">
        <f t="shared" si="0"/>
        <v>0</v>
      </c>
      <c r="U22" s="213"/>
      <c r="V22" s="213"/>
    </row>
    <row r="23" spans="1:22" ht="75" x14ac:dyDescent="0.2">
      <c r="A23" s="653"/>
      <c r="B23" s="648"/>
      <c r="C23" s="214" t="s">
        <v>243</v>
      </c>
      <c r="D23" s="415"/>
      <c r="E23" s="109"/>
      <c r="F23" s="97"/>
      <c r="G23" s="97"/>
      <c r="H23" s="109"/>
      <c r="I23" s="109"/>
      <c r="J23" s="109"/>
      <c r="K23" s="109"/>
      <c r="L23" s="109"/>
      <c r="M23" s="109"/>
      <c r="N23" s="109"/>
      <c r="O23" s="416"/>
      <c r="P23" s="215">
        <f t="shared" si="0"/>
        <v>0</v>
      </c>
      <c r="U23" s="213"/>
      <c r="V23" s="213"/>
    </row>
    <row r="24" spans="1:22" ht="58.5" thickBot="1" x14ac:dyDescent="0.25">
      <c r="A24" s="654"/>
      <c r="B24" s="649"/>
      <c r="C24" s="216" t="s">
        <v>244</v>
      </c>
      <c r="D24" s="417"/>
      <c r="E24" s="401"/>
      <c r="F24" s="410"/>
      <c r="G24" s="410"/>
      <c r="H24" s="401"/>
      <c r="I24" s="401"/>
      <c r="J24" s="401"/>
      <c r="K24" s="401"/>
      <c r="L24" s="401"/>
      <c r="M24" s="401"/>
      <c r="N24" s="401"/>
      <c r="O24" s="403"/>
      <c r="P24" s="217">
        <f t="shared" si="0"/>
        <v>0</v>
      </c>
      <c r="U24" s="213"/>
      <c r="V24" s="213"/>
    </row>
    <row r="25" spans="1:22" ht="75" x14ac:dyDescent="0.2">
      <c r="A25" s="653"/>
      <c r="B25" s="648"/>
      <c r="C25" s="214" t="s">
        <v>243</v>
      </c>
      <c r="D25" s="415"/>
      <c r="E25" s="109"/>
      <c r="F25" s="97"/>
      <c r="G25" s="97"/>
      <c r="H25" s="109"/>
      <c r="I25" s="109"/>
      <c r="J25" s="109"/>
      <c r="K25" s="109"/>
      <c r="L25" s="109"/>
      <c r="M25" s="109"/>
      <c r="N25" s="109"/>
      <c r="O25" s="416"/>
      <c r="P25" s="215">
        <f t="shared" si="0"/>
        <v>0</v>
      </c>
      <c r="U25" s="213"/>
      <c r="V25" s="213"/>
    </row>
    <row r="26" spans="1:22" ht="58.5" thickBot="1" x14ac:dyDescent="0.25">
      <c r="A26" s="654"/>
      <c r="B26" s="649"/>
      <c r="C26" s="216" t="s">
        <v>244</v>
      </c>
      <c r="D26" s="417"/>
      <c r="E26" s="401"/>
      <c r="F26" s="410"/>
      <c r="G26" s="410"/>
      <c r="H26" s="401"/>
      <c r="I26" s="401"/>
      <c r="J26" s="401"/>
      <c r="K26" s="401"/>
      <c r="L26" s="401"/>
      <c r="M26" s="401"/>
      <c r="N26" s="401"/>
      <c r="O26" s="403"/>
      <c r="P26" s="217">
        <f t="shared" si="0"/>
        <v>0</v>
      </c>
      <c r="U26" s="213"/>
      <c r="V26" s="213"/>
    </row>
    <row r="27" spans="1:22" ht="75" x14ac:dyDescent="0.2">
      <c r="A27" s="653"/>
      <c r="B27" s="648"/>
      <c r="C27" s="214" t="s">
        <v>243</v>
      </c>
      <c r="D27" s="415"/>
      <c r="E27" s="109"/>
      <c r="F27" s="97"/>
      <c r="G27" s="97"/>
      <c r="H27" s="109"/>
      <c r="I27" s="109"/>
      <c r="J27" s="109"/>
      <c r="K27" s="109"/>
      <c r="L27" s="109"/>
      <c r="M27" s="109"/>
      <c r="N27" s="109"/>
      <c r="O27" s="416"/>
      <c r="P27" s="215">
        <f t="shared" si="0"/>
        <v>0</v>
      </c>
      <c r="U27" s="213"/>
      <c r="V27" s="213"/>
    </row>
    <row r="28" spans="1:22" ht="58.5" thickBot="1" x14ac:dyDescent="0.25">
      <c r="A28" s="654"/>
      <c r="B28" s="649"/>
      <c r="C28" s="216" t="s">
        <v>244</v>
      </c>
      <c r="D28" s="417"/>
      <c r="E28" s="401"/>
      <c r="F28" s="410"/>
      <c r="G28" s="410"/>
      <c r="H28" s="401"/>
      <c r="I28" s="401"/>
      <c r="J28" s="401"/>
      <c r="K28" s="401"/>
      <c r="L28" s="401"/>
      <c r="M28" s="401"/>
      <c r="N28" s="401"/>
      <c r="O28" s="403"/>
      <c r="P28" s="217">
        <f t="shared" si="0"/>
        <v>0</v>
      </c>
      <c r="U28" s="213"/>
      <c r="V28" s="213"/>
    </row>
    <row r="29" spans="1:22" ht="75" x14ac:dyDescent="0.2">
      <c r="A29" s="653"/>
      <c r="B29" s="667"/>
      <c r="C29" s="214" t="s">
        <v>243</v>
      </c>
      <c r="D29" s="415"/>
      <c r="E29" s="109"/>
      <c r="F29" s="97"/>
      <c r="G29" s="97"/>
      <c r="H29" s="109"/>
      <c r="I29" s="109"/>
      <c r="J29" s="109"/>
      <c r="K29" s="109"/>
      <c r="L29" s="109"/>
      <c r="M29" s="109"/>
      <c r="N29" s="109"/>
      <c r="O29" s="416"/>
      <c r="P29" s="215">
        <f t="shared" si="0"/>
        <v>0</v>
      </c>
      <c r="U29" s="213"/>
      <c r="V29" s="213"/>
    </row>
    <row r="30" spans="1:22" ht="58.5" thickBot="1" x14ac:dyDescent="0.25">
      <c r="A30" s="666"/>
      <c r="B30" s="668"/>
      <c r="C30" s="216" t="s">
        <v>244</v>
      </c>
      <c r="D30" s="418"/>
      <c r="E30" s="419"/>
      <c r="F30" s="407"/>
      <c r="G30" s="407"/>
      <c r="H30" s="419"/>
      <c r="I30" s="419"/>
      <c r="J30" s="419"/>
      <c r="K30" s="419"/>
      <c r="L30" s="419"/>
      <c r="M30" s="419"/>
      <c r="N30" s="419"/>
      <c r="O30" s="402"/>
      <c r="P30" s="220">
        <f t="shared" si="0"/>
        <v>0</v>
      </c>
      <c r="U30" s="213"/>
      <c r="V30" s="213"/>
    </row>
    <row r="31" spans="1:22" ht="15.75" thickBot="1" x14ac:dyDescent="0.25">
      <c r="A31" s="221"/>
      <c r="B31" s="222"/>
      <c r="C31" s="223"/>
      <c r="D31" s="148"/>
      <c r="E31" s="148"/>
      <c r="F31" s="222"/>
      <c r="G31" s="222"/>
      <c r="H31" s="148"/>
      <c r="I31" s="148"/>
      <c r="J31" s="148"/>
      <c r="K31" s="148"/>
      <c r="L31" s="148"/>
      <c r="M31" s="148"/>
      <c r="N31" s="148"/>
      <c r="O31" s="148"/>
      <c r="P31" s="224"/>
      <c r="U31" s="213"/>
      <c r="V31" s="213"/>
    </row>
    <row r="32" spans="1:22" ht="98.25" thickBot="1" x14ac:dyDescent="0.25">
      <c r="A32" s="206" t="s">
        <v>267</v>
      </c>
      <c r="B32" s="207" t="s">
        <v>396</v>
      </c>
      <c r="C32" s="208" t="s">
        <v>266</v>
      </c>
      <c r="D32" s="225" t="s">
        <v>112</v>
      </c>
      <c r="E32" s="226" t="s">
        <v>113</v>
      </c>
      <c r="F32" s="226" t="s">
        <v>114</v>
      </c>
      <c r="G32" s="226" t="s">
        <v>115</v>
      </c>
      <c r="H32" s="226" t="s">
        <v>7</v>
      </c>
      <c r="I32" s="226" t="s">
        <v>8</v>
      </c>
      <c r="J32" s="226" t="s">
        <v>9</v>
      </c>
      <c r="K32" s="226" t="s">
        <v>116</v>
      </c>
      <c r="L32" s="226" t="s">
        <v>10</v>
      </c>
      <c r="M32" s="226" t="s">
        <v>11</v>
      </c>
      <c r="N32" s="226" t="s">
        <v>12</v>
      </c>
      <c r="O32" s="227" t="s">
        <v>13</v>
      </c>
      <c r="P32" s="57" t="s">
        <v>208</v>
      </c>
      <c r="U32" s="213"/>
      <c r="V32" s="213"/>
    </row>
    <row r="33" spans="1:22" ht="75" x14ac:dyDescent="0.2">
      <c r="A33" s="228"/>
      <c r="B33" s="218"/>
      <c r="C33" s="214" t="s">
        <v>242</v>
      </c>
      <c r="D33" s="420"/>
      <c r="E33" s="421"/>
      <c r="F33" s="97"/>
      <c r="G33" s="97"/>
      <c r="H33" s="421"/>
      <c r="I33" s="421"/>
      <c r="J33" s="421"/>
      <c r="K33" s="421"/>
      <c r="L33" s="421"/>
      <c r="M33" s="421"/>
      <c r="N33" s="421"/>
      <c r="O33" s="422"/>
      <c r="P33" s="229">
        <f t="shared" ref="P33:P35" si="1">SUM(D33:O33)</f>
        <v>0</v>
      </c>
      <c r="U33" s="213"/>
      <c r="V33" s="213"/>
    </row>
    <row r="34" spans="1:22" ht="75" x14ac:dyDescent="0.2">
      <c r="A34" s="230"/>
      <c r="B34" s="219"/>
      <c r="C34" s="231" t="s">
        <v>242</v>
      </c>
      <c r="D34" s="423"/>
      <c r="E34" s="172"/>
      <c r="F34" s="100"/>
      <c r="G34" s="100"/>
      <c r="H34" s="172"/>
      <c r="I34" s="172"/>
      <c r="J34" s="172"/>
      <c r="K34" s="172"/>
      <c r="L34" s="172"/>
      <c r="M34" s="172"/>
      <c r="N34" s="172"/>
      <c r="O34" s="424"/>
      <c r="P34" s="232">
        <f t="shared" si="1"/>
        <v>0</v>
      </c>
      <c r="U34" s="213"/>
      <c r="V34" s="213"/>
    </row>
    <row r="35" spans="1:22" ht="75.75" thickBot="1" x14ac:dyDescent="0.25">
      <c r="A35" s="233"/>
      <c r="B35" s="234"/>
      <c r="C35" s="235" t="s">
        <v>242</v>
      </c>
      <c r="D35" s="425"/>
      <c r="E35" s="426"/>
      <c r="F35" s="410"/>
      <c r="G35" s="410"/>
      <c r="H35" s="426"/>
      <c r="I35" s="426"/>
      <c r="J35" s="426"/>
      <c r="K35" s="426"/>
      <c r="L35" s="426"/>
      <c r="M35" s="426"/>
      <c r="N35" s="426"/>
      <c r="O35" s="427"/>
      <c r="P35" s="236">
        <f t="shared" si="1"/>
        <v>0</v>
      </c>
      <c r="U35" s="213"/>
      <c r="V35" s="213"/>
    </row>
    <row r="36" spans="1:22" ht="15.75" thickBot="1" x14ac:dyDescent="0.25">
      <c r="A36" s="25"/>
      <c r="B36" s="25"/>
      <c r="O36" s="81"/>
    </row>
    <row r="37" spans="1:22" ht="21" thickBot="1" x14ac:dyDescent="0.35">
      <c r="A37" s="660" t="s">
        <v>470</v>
      </c>
      <c r="B37" s="661"/>
      <c r="C37" s="661"/>
      <c r="D37" s="661"/>
      <c r="E37" s="661"/>
      <c r="F37" s="661"/>
      <c r="G37" s="661"/>
      <c r="H37" s="661"/>
      <c r="I37" s="661"/>
      <c r="J37" s="661"/>
      <c r="K37" s="661"/>
      <c r="L37" s="661"/>
      <c r="M37" s="661"/>
      <c r="N37" s="661"/>
      <c r="O37" s="661"/>
      <c r="P37" s="661"/>
      <c r="Q37" s="662"/>
    </row>
    <row r="38" spans="1:22" ht="16.5" customHeight="1" thickBot="1" x14ac:dyDescent="0.3">
      <c r="C38" s="682" t="s">
        <v>207</v>
      </c>
      <c r="D38" s="682"/>
      <c r="E38" s="682"/>
      <c r="F38" s="682"/>
      <c r="G38" s="682"/>
      <c r="H38" s="682"/>
      <c r="I38" s="682"/>
      <c r="O38" s="81"/>
    </row>
    <row r="39" spans="1:22" ht="36.75" customHeight="1" thickBot="1" x14ac:dyDescent="0.4">
      <c r="A39" s="655" t="s">
        <v>268</v>
      </c>
      <c r="B39" s="657" t="s">
        <v>271</v>
      </c>
      <c r="C39" s="658"/>
      <c r="D39" s="658"/>
      <c r="E39" s="663" t="s">
        <v>35</v>
      </c>
      <c r="F39" s="664"/>
      <c r="G39" s="665"/>
      <c r="H39" s="663" t="s">
        <v>329</v>
      </c>
      <c r="I39" s="664"/>
      <c r="J39" s="665"/>
      <c r="K39" s="657" t="s">
        <v>269</v>
      </c>
      <c r="L39" s="658"/>
      <c r="M39" s="659"/>
      <c r="N39" s="638" t="s">
        <v>391</v>
      </c>
      <c r="O39" s="639"/>
      <c r="P39" s="639"/>
      <c r="Q39" s="640"/>
      <c r="U39" s="81"/>
    </row>
    <row r="40" spans="1:22" ht="19.5" thickBot="1" x14ac:dyDescent="0.25">
      <c r="A40" s="656"/>
      <c r="B40" s="37" t="s">
        <v>386</v>
      </c>
      <c r="C40" s="38" t="s">
        <v>387</v>
      </c>
      <c r="D40" s="39" t="s">
        <v>388</v>
      </c>
      <c r="E40" s="37" t="s">
        <v>386</v>
      </c>
      <c r="F40" s="38" t="s">
        <v>387</v>
      </c>
      <c r="G40" s="39" t="s">
        <v>388</v>
      </c>
      <c r="H40" s="237" t="s">
        <v>389</v>
      </c>
      <c r="I40" s="237" t="s">
        <v>387</v>
      </c>
      <c r="J40" s="238" t="s">
        <v>388</v>
      </c>
      <c r="K40" s="35" t="s">
        <v>390</v>
      </c>
      <c r="L40" s="36" t="s">
        <v>387</v>
      </c>
      <c r="M40" s="33" t="s">
        <v>388</v>
      </c>
      <c r="N40" s="31" t="s">
        <v>390</v>
      </c>
      <c r="O40" s="32" t="s">
        <v>387</v>
      </c>
      <c r="P40" s="33" t="s">
        <v>388</v>
      </c>
      <c r="Q40" s="34" t="s">
        <v>26</v>
      </c>
      <c r="U40" s="81"/>
    </row>
    <row r="41" spans="1:22" x14ac:dyDescent="0.2">
      <c r="A41" s="171"/>
      <c r="B41" s="404"/>
      <c r="C41" s="124"/>
      <c r="D41" s="132"/>
      <c r="E41" s="239">
        <v>0</v>
      </c>
      <c r="F41" s="240">
        <v>0</v>
      </c>
      <c r="G41" s="241">
        <v>0</v>
      </c>
      <c r="H41" s="433"/>
      <c r="I41" s="434"/>
      <c r="J41" s="343"/>
      <c r="K41" s="435"/>
      <c r="L41" s="436"/>
      <c r="M41" s="437"/>
      <c r="N41" s="239">
        <f t="shared" ref="N41:N52" si="2">E41*1</f>
        <v>0</v>
      </c>
      <c r="O41" s="240">
        <f t="shared" ref="O41:O52" si="3">F41*28</f>
        <v>0</v>
      </c>
      <c r="P41" s="241">
        <f t="shared" ref="P41:P52" si="4">G41*265</f>
        <v>0</v>
      </c>
      <c r="Q41" s="242">
        <f t="shared" ref="Q41:Q52" si="5">SUM(N41:P41)</f>
        <v>0</v>
      </c>
      <c r="U41" s="81"/>
    </row>
    <row r="42" spans="1:22" x14ac:dyDescent="0.2">
      <c r="A42" s="428"/>
      <c r="B42" s="404"/>
      <c r="C42" s="124"/>
      <c r="D42" s="132"/>
      <c r="E42" s="239">
        <v>0</v>
      </c>
      <c r="F42" s="240">
        <v>0</v>
      </c>
      <c r="G42" s="241">
        <v>0</v>
      </c>
      <c r="H42" s="116"/>
      <c r="I42" s="438"/>
      <c r="J42" s="83"/>
      <c r="K42" s="423"/>
      <c r="L42" s="439"/>
      <c r="M42" s="440"/>
      <c r="N42" s="239">
        <f t="shared" si="2"/>
        <v>0</v>
      </c>
      <c r="O42" s="240">
        <f t="shared" si="3"/>
        <v>0</v>
      </c>
      <c r="P42" s="241">
        <f t="shared" si="4"/>
        <v>0</v>
      </c>
      <c r="Q42" s="242">
        <f t="shared" si="5"/>
        <v>0</v>
      </c>
      <c r="U42" s="81"/>
    </row>
    <row r="43" spans="1:22" x14ac:dyDescent="0.2">
      <c r="A43" s="428"/>
      <c r="B43" s="404"/>
      <c r="C43" s="124"/>
      <c r="D43" s="132"/>
      <c r="E43" s="239">
        <v>0</v>
      </c>
      <c r="F43" s="240">
        <v>0</v>
      </c>
      <c r="G43" s="241">
        <v>0</v>
      </c>
      <c r="H43" s="116"/>
      <c r="I43" s="438"/>
      <c r="J43" s="83"/>
      <c r="K43" s="423"/>
      <c r="L43" s="439"/>
      <c r="M43" s="440"/>
      <c r="N43" s="239">
        <f t="shared" si="2"/>
        <v>0</v>
      </c>
      <c r="O43" s="240">
        <f t="shared" si="3"/>
        <v>0</v>
      </c>
      <c r="P43" s="241">
        <f t="shared" si="4"/>
        <v>0</v>
      </c>
      <c r="Q43" s="242">
        <f t="shared" si="5"/>
        <v>0</v>
      </c>
      <c r="U43" s="81"/>
    </row>
    <row r="44" spans="1:22" x14ac:dyDescent="0.2">
      <c r="A44" s="428"/>
      <c r="B44" s="404"/>
      <c r="C44" s="124"/>
      <c r="D44" s="132"/>
      <c r="E44" s="239">
        <v>0</v>
      </c>
      <c r="F44" s="240">
        <v>0</v>
      </c>
      <c r="G44" s="241">
        <v>0</v>
      </c>
      <c r="H44" s="116"/>
      <c r="I44" s="438"/>
      <c r="J44" s="83"/>
      <c r="K44" s="423"/>
      <c r="L44" s="439"/>
      <c r="M44" s="440"/>
      <c r="N44" s="239">
        <f t="shared" si="2"/>
        <v>0</v>
      </c>
      <c r="O44" s="240">
        <f t="shared" si="3"/>
        <v>0</v>
      </c>
      <c r="P44" s="241">
        <f t="shared" si="4"/>
        <v>0</v>
      </c>
      <c r="Q44" s="242">
        <f t="shared" si="5"/>
        <v>0</v>
      </c>
      <c r="U44" s="81"/>
    </row>
    <row r="45" spans="1:22" x14ac:dyDescent="0.2">
      <c r="A45" s="428"/>
      <c r="B45" s="404"/>
      <c r="C45" s="124"/>
      <c r="D45" s="132"/>
      <c r="E45" s="239">
        <v>0</v>
      </c>
      <c r="F45" s="240">
        <v>0</v>
      </c>
      <c r="G45" s="241">
        <v>0</v>
      </c>
      <c r="H45" s="116"/>
      <c r="I45" s="438"/>
      <c r="J45" s="83"/>
      <c r="K45" s="423"/>
      <c r="L45" s="439"/>
      <c r="M45" s="440"/>
      <c r="N45" s="239">
        <f t="shared" si="2"/>
        <v>0</v>
      </c>
      <c r="O45" s="240">
        <f t="shared" si="3"/>
        <v>0</v>
      </c>
      <c r="P45" s="241">
        <f t="shared" si="4"/>
        <v>0</v>
      </c>
      <c r="Q45" s="242">
        <f t="shared" si="5"/>
        <v>0</v>
      </c>
      <c r="U45" s="81"/>
    </row>
    <row r="46" spans="1:22" x14ac:dyDescent="0.2">
      <c r="A46" s="428"/>
      <c r="B46" s="404"/>
      <c r="C46" s="124"/>
      <c r="D46" s="132"/>
      <c r="E46" s="239">
        <v>0</v>
      </c>
      <c r="F46" s="240">
        <v>0</v>
      </c>
      <c r="G46" s="241">
        <v>0</v>
      </c>
      <c r="H46" s="116"/>
      <c r="I46" s="438"/>
      <c r="J46" s="83"/>
      <c r="K46" s="423"/>
      <c r="L46" s="439"/>
      <c r="M46" s="440"/>
      <c r="N46" s="239">
        <f t="shared" si="2"/>
        <v>0</v>
      </c>
      <c r="O46" s="240">
        <f t="shared" si="3"/>
        <v>0</v>
      </c>
      <c r="P46" s="241">
        <f t="shared" si="4"/>
        <v>0</v>
      </c>
      <c r="Q46" s="242">
        <f t="shared" si="5"/>
        <v>0</v>
      </c>
      <c r="U46" s="81"/>
    </row>
    <row r="47" spans="1:22" x14ac:dyDescent="0.2">
      <c r="A47" s="428"/>
      <c r="B47" s="404"/>
      <c r="C47" s="124"/>
      <c r="D47" s="132"/>
      <c r="E47" s="239">
        <v>0</v>
      </c>
      <c r="F47" s="240">
        <v>0</v>
      </c>
      <c r="G47" s="241">
        <v>0</v>
      </c>
      <c r="H47" s="116"/>
      <c r="I47" s="438"/>
      <c r="J47" s="83"/>
      <c r="K47" s="423"/>
      <c r="L47" s="439"/>
      <c r="M47" s="440"/>
      <c r="N47" s="239">
        <f t="shared" si="2"/>
        <v>0</v>
      </c>
      <c r="O47" s="240">
        <f t="shared" si="3"/>
        <v>0</v>
      </c>
      <c r="P47" s="241">
        <f t="shared" si="4"/>
        <v>0</v>
      </c>
      <c r="Q47" s="243">
        <f t="shared" si="5"/>
        <v>0</v>
      </c>
      <c r="U47" s="81"/>
    </row>
    <row r="48" spans="1:22" x14ac:dyDescent="0.2">
      <c r="A48" s="428"/>
      <c r="B48" s="404"/>
      <c r="C48" s="124"/>
      <c r="D48" s="132"/>
      <c r="E48" s="239">
        <v>0</v>
      </c>
      <c r="F48" s="240">
        <v>0</v>
      </c>
      <c r="G48" s="241">
        <v>0</v>
      </c>
      <c r="H48" s="116"/>
      <c r="I48" s="438"/>
      <c r="J48" s="83"/>
      <c r="K48" s="423"/>
      <c r="L48" s="439"/>
      <c r="M48" s="440"/>
      <c r="N48" s="239">
        <f t="shared" si="2"/>
        <v>0</v>
      </c>
      <c r="O48" s="240">
        <f t="shared" si="3"/>
        <v>0</v>
      </c>
      <c r="P48" s="241">
        <f t="shared" si="4"/>
        <v>0</v>
      </c>
      <c r="Q48" s="243">
        <f t="shared" si="5"/>
        <v>0</v>
      </c>
      <c r="U48" s="81"/>
    </row>
    <row r="49" spans="1:84" x14ac:dyDescent="0.2">
      <c r="A49" s="428"/>
      <c r="B49" s="404"/>
      <c r="C49" s="124"/>
      <c r="D49" s="132"/>
      <c r="E49" s="239">
        <v>0</v>
      </c>
      <c r="F49" s="240">
        <v>0</v>
      </c>
      <c r="G49" s="241">
        <v>0</v>
      </c>
      <c r="H49" s="116"/>
      <c r="I49" s="438"/>
      <c r="J49" s="83"/>
      <c r="K49" s="423"/>
      <c r="L49" s="439"/>
      <c r="M49" s="440"/>
      <c r="N49" s="239">
        <f t="shared" si="2"/>
        <v>0</v>
      </c>
      <c r="O49" s="240">
        <f t="shared" si="3"/>
        <v>0</v>
      </c>
      <c r="P49" s="241">
        <f t="shared" si="4"/>
        <v>0</v>
      </c>
      <c r="Q49" s="243">
        <f>SUM(N49:P49)</f>
        <v>0</v>
      </c>
      <c r="U49" s="81"/>
    </row>
    <row r="50" spans="1:84" ht="15.75" thickBot="1" x14ac:dyDescent="0.25">
      <c r="A50" s="428"/>
      <c r="B50" s="404"/>
      <c r="C50" s="124"/>
      <c r="D50" s="132"/>
      <c r="E50" s="239">
        <v>0</v>
      </c>
      <c r="F50" s="240">
        <v>0</v>
      </c>
      <c r="G50" s="241">
        <v>0</v>
      </c>
      <c r="H50" s="116"/>
      <c r="I50" s="438"/>
      <c r="J50" s="83"/>
      <c r="K50" s="423"/>
      <c r="L50" s="439"/>
      <c r="M50" s="440"/>
      <c r="N50" s="239">
        <f t="shared" si="2"/>
        <v>0</v>
      </c>
      <c r="O50" s="240">
        <f t="shared" si="3"/>
        <v>0</v>
      </c>
      <c r="P50" s="241">
        <f t="shared" si="4"/>
        <v>0</v>
      </c>
      <c r="Q50" s="243">
        <f>SUM(N50:P50)</f>
        <v>0</v>
      </c>
      <c r="V50" s="146"/>
    </row>
    <row r="51" spans="1:84" ht="18.75" customHeight="1" x14ac:dyDescent="0.2">
      <c r="A51" s="428"/>
      <c r="B51" s="404"/>
      <c r="C51" s="124"/>
      <c r="D51" s="132"/>
      <c r="E51" s="239">
        <v>0</v>
      </c>
      <c r="F51" s="240">
        <v>0</v>
      </c>
      <c r="G51" s="241">
        <v>0</v>
      </c>
      <c r="H51" s="116"/>
      <c r="I51" s="438"/>
      <c r="J51" s="83"/>
      <c r="K51" s="423"/>
      <c r="L51" s="439"/>
      <c r="M51" s="440"/>
      <c r="N51" s="239">
        <f t="shared" si="2"/>
        <v>0</v>
      </c>
      <c r="O51" s="240">
        <f t="shared" si="3"/>
        <v>0</v>
      </c>
      <c r="P51" s="241">
        <f t="shared" si="4"/>
        <v>0</v>
      </c>
      <c r="Q51" s="243">
        <f>SUM(N51:P51)</f>
        <v>0</v>
      </c>
      <c r="U51" s="669" t="s">
        <v>392</v>
      </c>
      <c r="V51" s="670"/>
      <c r="W51" s="146"/>
      <c r="X51" s="146"/>
    </row>
    <row r="52" spans="1:84" ht="16.5" customHeight="1" thickBot="1" x14ac:dyDescent="0.25">
      <c r="A52" s="429"/>
      <c r="B52" s="430"/>
      <c r="C52" s="431"/>
      <c r="D52" s="432"/>
      <c r="E52" s="244">
        <v>0</v>
      </c>
      <c r="F52" s="245">
        <v>0</v>
      </c>
      <c r="G52" s="246">
        <v>0</v>
      </c>
      <c r="H52" s="441"/>
      <c r="I52" s="442"/>
      <c r="J52" s="443"/>
      <c r="K52" s="444"/>
      <c r="L52" s="445"/>
      <c r="M52" s="446"/>
      <c r="N52" s="244">
        <f t="shared" si="2"/>
        <v>0</v>
      </c>
      <c r="O52" s="245">
        <f t="shared" si="3"/>
        <v>0</v>
      </c>
      <c r="P52" s="246">
        <f t="shared" si="4"/>
        <v>0</v>
      </c>
      <c r="Q52" s="247">
        <f t="shared" si="5"/>
        <v>0</v>
      </c>
      <c r="U52" s="671"/>
      <c r="V52" s="672"/>
      <c r="W52" s="146"/>
      <c r="X52" s="146"/>
    </row>
    <row r="53" spans="1:84" s="252" customFormat="1" ht="20.25" thickBot="1" x14ac:dyDescent="0.4">
      <c r="A53" s="248" t="s">
        <v>36</v>
      </c>
      <c r="B53" s="40"/>
      <c r="C53" s="41"/>
      <c r="D53" s="42"/>
      <c r="E53" s="40">
        <f>SUM(E41:E52)</f>
        <v>0</v>
      </c>
      <c r="F53" s="41">
        <f t="shared" ref="F53:G53" si="6">SUM(F41:F52)</f>
        <v>0</v>
      </c>
      <c r="G53" s="42">
        <f t="shared" si="6"/>
        <v>0</v>
      </c>
      <c r="H53" s="43"/>
      <c r="I53" s="41"/>
      <c r="J53" s="44"/>
      <c r="K53" s="45"/>
      <c r="L53" s="249"/>
      <c r="M53" s="250"/>
      <c r="N53" s="43">
        <f t="shared" ref="N53:P53" si="7">SUM(N41:N52)</f>
        <v>0</v>
      </c>
      <c r="O53" s="41">
        <f t="shared" si="7"/>
        <v>0</v>
      </c>
      <c r="P53" s="41">
        <f t="shared" si="7"/>
        <v>0</v>
      </c>
      <c r="Q53" s="42">
        <f>SUM(Q41:Q52)</f>
        <v>0</v>
      </c>
      <c r="R53" s="13"/>
      <c r="S53" s="13"/>
      <c r="T53" s="13"/>
      <c r="U53" s="487" t="s">
        <v>394</v>
      </c>
      <c r="V53" s="488">
        <f>SUM(X84,X135,X109,X163,Q53)-V54</f>
        <v>0</v>
      </c>
      <c r="W53" s="146"/>
      <c r="X53" s="146"/>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row>
    <row r="54" spans="1:84" ht="20.25" thickBot="1" x14ac:dyDescent="0.4">
      <c r="O54" s="81"/>
      <c r="U54" s="489" t="s">
        <v>393</v>
      </c>
      <c r="V54" s="192">
        <f>SUM(T84,T135,T109,U163)</f>
        <v>0</v>
      </c>
      <c r="W54" s="13" t="s">
        <v>299</v>
      </c>
      <c r="X54" s="146"/>
    </row>
    <row r="55" spans="1:84" ht="16.5" thickBot="1" x14ac:dyDescent="0.3">
      <c r="A55" s="647" t="s">
        <v>272</v>
      </c>
      <c r="B55" s="647"/>
      <c r="C55" s="647"/>
      <c r="D55" s="647"/>
      <c r="E55" s="647"/>
      <c r="F55" s="647"/>
      <c r="G55" s="647"/>
      <c r="H55" s="647"/>
      <c r="O55" s="81"/>
      <c r="U55" s="485" t="s">
        <v>36</v>
      </c>
      <c r="V55" s="486">
        <f>SUM(V53:V54)</f>
        <v>0</v>
      </c>
      <c r="W55" s="13" t="s">
        <v>299</v>
      </c>
      <c r="X55" s="146"/>
    </row>
    <row r="56" spans="1:84" ht="16.5" customHeight="1" thickBot="1" x14ac:dyDescent="0.3">
      <c r="A56" s="638" t="s">
        <v>467</v>
      </c>
      <c r="B56" s="639"/>
      <c r="C56" s="639"/>
      <c r="D56" s="639"/>
      <c r="E56" s="639"/>
      <c r="F56" s="639"/>
      <c r="G56" s="639"/>
      <c r="H56" s="639"/>
      <c r="I56" s="639"/>
      <c r="J56" s="639"/>
      <c r="K56" s="639"/>
      <c r="L56" s="640"/>
      <c r="O56" s="81"/>
    </row>
    <row r="57" spans="1:84" ht="16.350000000000001" customHeight="1" thickBot="1" x14ac:dyDescent="0.3">
      <c r="A57" s="679" t="s">
        <v>474</v>
      </c>
      <c r="B57" s="680"/>
      <c r="C57" s="680"/>
      <c r="D57" s="680"/>
      <c r="E57" s="680"/>
      <c r="F57" s="680"/>
      <c r="G57" s="680"/>
      <c r="H57" s="680"/>
      <c r="I57" s="680"/>
      <c r="J57" s="680"/>
      <c r="K57" s="680"/>
      <c r="L57" s="681"/>
      <c r="M57" s="253"/>
      <c r="N57" s="253"/>
      <c r="O57" s="253"/>
    </row>
    <row r="58" spans="1:84" s="255" customFormat="1" ht="34.5" customHeight="1" thickBot="1" x14ac:dyDescent="0.4">
      <c r="A58" s="644" t="s">
        <v>103</v>
      </c>
      <c r="B58" s="645"/>
      <c r="C58" s="645"/>
      <c r="D58" s="645"/>
      <c r="E58" s="645"/>
      <c r="F58" s="645"/>
      <c r="G58" s="646"/>
      <c r="H58" s="644" t="s">
        <v>104</v>
      </c>
      <c r="I58" s="645"/>
      <c r="J58" s="646"/>
      <c r="K58" s="636" t="s">
        <v>105</v>
      </c>
      <c r="L58" s="637"/>
      <c r="M58" s="146"/>
      <c r="N58" s="146"/>
      <c r="O58" s="146"/>
      <c r="P58" s="146"/>
      <c r="Q58" s="617" t="s">
        <v>35</v>
      </c>
      <c r="R58" s="618"/>
      <c r="S58" s="618"/>
      <c r="T58" s="619"/>
      <c r="U58" s="676" t="s">
        <v>391</v>
      </c>
      <c r="V58" s="677"/>
      <c r="W58" s="677"/>
      <c r="X58" s="678"/>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row>
    <row r="59" spans="1:84" s="25" customFormat="1" ht="149.25" thickBot="1" x14ac:dyDescent="0.25">
      <c r="A59" s="256" t="s">
        <v>6</v>
      </c>
      <c r="B59" s="257" t="s">
        <v>4</v>
      </c>
      <c r="C59" s="257" t="s">
        <v>5</v>
      </c>
      <c r="D59" s="257" t="s">
        <v>245</v>
      </c>
      <c r="E59" s="258" t="s">
        <v>248</v>
      </c>
      <c r="F59" s="259" t="s">
        <v>246</v>
      </c>
      <c r="G59" s="257" t="s">
        <v>247</v>
      </c>
      <c r="H59" s="260" t="s">
        <v>389</v>
      </c>
      <c r="I59" s="261" t="s">
        <v>387</v>
      </c>
      <c r="J59" s="262" t="s">
        <v>388</v>
      </c>
      <c r="K59" s="261" t="s">
        <v>397</v>
      </c>
      <c r="L59" s="262" t="s">
        <v>398</v>
      </c>
      <c r="M59" s="213"/>
      <c r="N59" s="213"/>
      <c r="O59" s="213"/>
      <c r="Q59" s="51" t="s">
        <v>389</v>
      </c>
      <c r="R59" s="52" t="s">
        <v>402</v>
      </c>
      <c r="S59" s="53" t="s">
        <v>388</v>
      </c>
      <c r="T59" s="54" t="s">
        <v>403</v>
      </c>
      <c r="U59" s="51" t="s">
        <v>389</v>
      </c>
      <c r="V59" s="52" t="s">
        <v>402</v>
      </c>
      <c r="W59" s="55" t="s">
        <v>388</v>
      </c>
      <c r="X59" s="56" t="s">
        <v>26</v>
      </c>
    </row>
    <row r="60" spans="1:84" x14ac:dyDescent="0.2">
      <c r="A60" s="447"/>
      <c r="B60" s="97"/>
      <c r="C60" s="97"/>
      <c r="D60" s="97"/>
      <c r="E60" s="97"/>
      <c r="F60" s="97"/>
      <c r="G60" s="448"/>
      <c r="H60" s="447"/>
      <c r="I60" s="449"/>
      <c r="J60" s="450"/>
      <c r="K60" s="96"/>
      <c r="L60" s="349"/>
      <c r="M60" s="142"/>
      <c r="N60" s="142"/>
      <c r="O60" s="142"/>
      <c r="Q60" s="263">
        <f>G60*3.664*E60</f>
        <v>0</v>
      </c>
      <c r="R60" s="264">
        <f>E60*D60*K60*0.000001</f>
        <v>0</v>
      </c>
      <c r="S60" s="265">
        <f>E60*D60*L60*0.000001</f>
        <v>0</v>
      </c>
      <c r="T60" s="266">
        <f t="shared" ref="T60:T83" si="8">F60*Q60</f>
        <v>0</v>
      </c>
      <c r="U60" s="263">
        <f>Q60*1</f>
        <v>0</v>
      </c>
      <c r="V60" s="264">
        <f>R60*28</f>
        <v>0</v>
      </c>
      <c r="W60" s="266">
        <f>S60*265</f>
        <v>0</v>
      </c>
      <c r="X60" s="267">
        <f t="shared" ref="X60:X70" si="9">SUM(U60:W60)</f>
        <v>0</v>
      </c>
    </row>
    <row r="61" spans="1:84" x14ac:dyDescent="0.2">
      <c r="A61" s="451"/>
      <c r="B61" s="100"/>
      <c r="C61" s="100"/>
      <c r="D61" s="100"/>
      <c r="E61" s="100"/>
      <c r="F61" s="100"/>
      <c r="G61" s="452"/>
      <c r="H61" s="453"/>
      <c r="I61" s="438"/>
      <c r="J61" s="83"/>
      <c r="K61" s="99"/>
      <c r="L61" s="350"/>
      <c r="M61" s="142"/>
      <c r="N61" s="142"/>
      <c r="O61" s="142"/>
      <c r="Q61" s="268">
        <f t="shared" ref="Q61:Q83" si="10">G61*3.664*E61</f>
        <v>0</v>
      </c>
      <c r="R61" s="121">
        <f t="shared" ref="R61:R83" si="11">E61*D61*K61*0.000001</f>
        <v>0</v>
      </c>
      <c r="S61" s="269">
        <f t="shared" ref="S61:S83" si="12">E61*D61*L61*0.000001</f>
        <v>0</v>
      </c>
      <c r="T61" s="71">
        <f t="shared" si="8"/>
        <v>0</v>
      </c>
      <c r="U61" s="268">
        <f t="shared" ref="U61:U83" si="13">Q61*1</f>
        <v>0</v>
      </c>
      <c r="V61" s="121">
        <f t="shared" ref="V61:V83" si="14">R61*28</f>
        <v>0</v>
      </c>
      <c r="W61" s="270">
        <f t="shared" ref="W61:W83" si="15">S61*265</f>
        <v>0</v>
      </c>
      <c r="X61" s="21">
        <f t="shared" si="9"/>
        <v>0</v>
      </c>
    </row>
    <row r="62" spans="1:84" x14ac:dyDescent="0.2">
      <c r="A62" s="451"/>
      <c r="B62" s="100"/>
      <c r="C62" s="100"/>
      <c r="D62" s="100"/>
      <c r="E62" s="100"/>
      <c r="F62" s="100"/>
      <c r="G62" s="452"/>
      <c r="H62" s="453"/>
      <c r="I62" s="438"/>
      <c r="J62" s="83"/>
      <c r="K62" s="99"/>
      <c r="L62" s="350"/>
      <c r="M62" s="142"/>
      <c r="N62" s="142"/>
      <c r="O62" s="142"/>
      <c r="Q62" s="268">
        <f t="shared" si="10"/>
        <v>0</v>
      </c>
      <c r="R62" s="121">
        <f t="shared" si="11"/>
        <v>0</v>
      </c>
      <c r="S62" s="269">
        <f t="shared" si="12"/>
        <v>0</v>
      </c>
      <c r="T62" s="71">
        <f t="shared" si="8"/>
        <v>0</v>
      </c>
      <c r="U62" s="268">
        <f t="shared" si="13"/>
        <v>0</v>
      </c>
      <c r="V62" s="121">
        <f t="shared" si="14"/>
        <v>0</v>
      </c>
      <c r="W62" s="270">
        <f t="shared" si="15"/>
        <v>0</v>
      </c>
      <c r="X62" s="21">
        <f t="shared" si="9"/>
        <v>0</v>
      </c>
    </row>
    <row r="63" spans="1:84" x14ac:dyDescent="0.2">
      <c r="A63" s="451"/>
      <c r="B63" s="100"/>
      <c r="C63" s="100"/>
      <c r="D63" s="100"/>
      <c r="E63" s="100"/>
      <c r="F63" s="100"/>
      <c r="G63" s="452"/>
      <c r="H63" s="453"/>
      <c r="I63" s="438"/>
      <c r="J63" s="83"/>
      <c r="K63" s="99"/>
      <c r="L63" s="350"/>
      <c r="M63" s="142"/>
      <c r="N63" s="142"/>
      <c r="O63" s="142"/>
      <c r="Q63" s="268">
        <f t="shared" si="10"/>
        <v>0</v>
      </c>
      <c r="R63" s="121">
        <f t="shared" si="11"/>
        <v>0</v>
      </c>
      <c r="S63" s="269">
        <f t="shared" si="12"/>
        <v>0</v>
      </c>
      <c r="T63" s="71">
        <f t="shared" si="8"/>
        <v>0</v>
      </c>
      <c r="U63" s="268">
        <f t="shared" si="13"/>
        <v>0</v>
      </c>
      <c r="V63" s="121">
        <f t="shared" si="14"/>
        <v>0</v>
      </c>
      <c r="W63" s="270">
        <f t="shared" si="15"/>
        <v>0</v>
      </c>
      <c r="X63" s="21">
        <f t="shared" si="9"/>
        <v>0</v>
      </c>
    </row>
    <row r="64" spans="1:84" x14ac:dyDescent="0.2">
      <c r="A64" s="451"/>
      <c r="B64" s="100"/>
      <c r="C64" s="100"/>
      <c r="D64" s="100"/>
      <c r="E64" s="100"/>
      <c r="F64" s="100"/>
      <c r="G64" s="452"/>
      <c r="H64" s="453"/>
      <c r="I64" s="438"/>
      <c r="J64" s="83"/>
      <c r="K64" s="99"/>
      <c r="L64" s="350"/>
      <c r="M64" s="142"/>
      <c r="N64" s="142"/>
      <c r="O64" s="142"/>
      <c r="Q64" s="268">
        <f t="shared" si="10"/>
        <v>0</v>
      </c>
      <c r="R64" s="121">
        <f t="shared" si="11"/>
        <v>0</v>
      </c>
      <c r="S64" s="269">
        <f t="shared" si="12"/>
        <v>0</v>
      </c>
      <c r="T64" s="71">
        <f t="shared" si="8"/>
        <v>0</v>
      </c>
      <c r="U64" s="268">
        <f t="shared" si="13"/>
        <v>0</v>
      </c>
      <c r="V64" s="121">
        <f t="shared" si="14"/>
        <v>0</v>
      </c>
      <c r="W64" s="270">
        <f t="shared" si="15"/>
        <v>0</v>
      </c>
      <c r="X64" s="21">
        <f t="shared" si="9"/>
        <v>0</v>
      </c>
    </row>
    <row r="65" spans="1:24" x14ac:dyDescent="0.2">
      <c r="A65" s="451"/>
      <c r="B65" s="100"/>
      <c r="C65" s="100"/>
      <c r="D65" s="100"/>
      <c r="E65" s="100"/>
      <c r="F65" s="100"/>
      <c r="G65" s="452"/>
      <c r="H65" s="453"/>
      <c r="I65" s="438"/>
      <c r="J65" s="83"/>
      <c r="K65" s="99"/>
      <c r="L65" s="350"/>
      <c r="M65" s="142"/>
      <c r="N65" s="142"/>
      <c r="O65" s="142"/>
      <c r="Q65" s="268">
        <f t="shared" si="10"/>
        <v>0</v>
      </c>
      <c r="R65" s="121">
        <f t="shared" si="11"/>
        <v>0</v>
      </c>
      <c r="S65" s="269">
        <f t="shared" si="12"/>
        <v>0</v>
      </c>
      <c r="T65" s="71">
        <f t="shared" si="8"/>
        <v>0</v>
      </c>
      <c r="U65" s="268">
        <f t="shared" si="13"/>
        <v>0</v>
      </c>
      <c r="V65" s="121">
        <f t="shared" si="14"/>
        <v>0</v>
      </c>
      <c r="W65" s="270">
        <f t="shared" si="15"/>
        <v>0</v>
      </c>
      <c r="X65" s="21">
        <f t="shared" si="9"/>
        <v>0</v>
      </c>
    </row>
    <row r="66" spans="1:24" x14ac:dyDescent="0.2">
      <c r="A66" s="451"/>
      <c r="B66" s="100"/>
      <c r="C66" s="100"/>
      <c r="D66" s="100"/>
      <c r="E66" s="100"/>
      <c r="F66" s="100"/>
      <c r="G66" s="452"/>
      <c r="H66" s="453"/>
      <c r="I66" s="438"/>
      <c r="J66" s="83"/>
      <c r="K66" s="99"/>
      <c r="L66" s="350"/>
      <c r="M66" s="142"/>
      <c r="N66" s="142"/>
      <c r="O66" s="142"/>
      <c r="Q66" s="268">
        <f t="shared" si="10"/>
        <v>0</v>
      </c>
      <c r="R66" s="121">
        <f t="shared" si="11"/>
        <v>0</v>
      </c>
      <c r="S66" s="269">
        <f t="shared" si="12"/>
        <v>0</v>
      </c>
      <c r="T66" s="71">
        <f t="shared" si="8"/>
        <v>0</v>
      </c>
      <c r="U66" s="268">
        <f t="shared" si="13"/>
        <v>0</v>
      </c>
      <c r="V66" s="121">
        <f t="shared" si="14"/>
        <v>0</v>
      </c>
      <c r="W66" s="270">
        <f t="shared" si="15"/>
        <v>0</v>
      </c>
      <c r="X66" s="21">
        <f t="shared" si="9"/>
        <v>0</v>
      </c>
    </row>
    <row r="67" spans="1:24" x14ac:dyDescent="0.2">
      <c r="A67" s="451"/>
      <c r="B67" s="100"/>
      <c r="C67" s="100"/>
      <c r="D67" s="100"/>
      <c r="E67" s="100"/>
      <c r="F67" s="100"/>
      <c r="G67" s="452"/>
      <c r="H67" s="453"/>
      <c r="I67" s="438"/>
      <c r="J67" s="83"/>
      <c r="K67" s="99"/>
      <c r="L67" s="350"/>
      <c r="M67" s="142"/>
      <c r="N67" s="142"/>
      <c r="O67" s="142"/>
      <c r="Q67" s="268">
        <f t="shared" si="10"/>
        <v>0</v>
      </c>
      <c r="R67" s="121">
        <f t="shared" si="11"/>
        <v>0</v>
      </c>
      <c r="S67" s="269">
        <f t="shared" si="12"/>
        <v>0</v>
      </c>
      <c r="T67" s="71">
        <f t="shared" si="8"/>
        <v>0</v>
      </c>
      <c r="U67" s="268">
        <f t="shared" si="13"/>
        <v>0</v>
      </c>
      <c r="V67" s="121">
        <f t="shared" si="14"/>
        <v>0</v>
      </c>
      <c r="W67" s="270">
        <f t="shared" si="15"/>
        <v>0</v>
      </c>
      <c r="X67" s="21">
        <f t="shared" si="9"/>
        <v>0</v>
      </c>
    </row>
    <row r="68" spans="1:24" x14ac:dyDescent="0.2">
      <c r="A68" s="451"/>
      <c r="B68" s="100"/>
      <c r="C68" s="100"/>
      <c r="D68" s="100"/>
      <c r="E68" s="100"/>
      <c r="F68" s="100"/>
      <c r="G68" s="452"/>
      <c r="H68" s="453"/>
      <c r="I68" s="438"/>
      <c r="J68" s="83"/>
      <c r="K68" s="99"/>
      <c r="L68" s="350"/>
      <c r="M68" s="142"/>
      <c r="N68" s="142"/>
      <c r="O68" s="142"/>
      <c r="Q68" s="268">
        <f t="shared" si="10"/>
        <v>0</v>
      </c>
      <c r="R68" s="121">
        <f t="shared" si="11"/>
        <v>0</v>
      </c>
      <c r="S68" s="269">
        <f t="shared" si="12"/>
        <v>0</v>
      </c>
      <c r="T68" s="71">
        <f t="shared" si="8"/>
        <v>0</v>
      </c>
      <c r="U68" s="268">
        <f t="shared" si="13"/>
        <v>0</v>
      </c>
      <c r="V68" s="121">
        <f t="shared" si="14"/>
        <v>0</v>
      </c>
      <c r="W68" s="270">
        <f t="shared" si="15"/>
        <v>0</v>
      </c>
      <c r="X68" s="21">
        <f t="shared" si="9"/>
        <v>0</v>
      </c>
    </row>
    <row r="69" spans="1:24" x14ac:dyDescent="0.2">
      <c r="A69" s="451"/>
      <c r="B69" s="100"/>
      <c r="C69" s="100"/>
      <c r="D69" s="100"/>
      <c r="E69" s="100"/>
      <c r="F69" s="100"/>
      <c r="G69" s="452"/>
      <c r="H69" s="453"/>
      <c r="I69" s="438"/>
      <c r="J69" s="83"/>
      <c r="K69" s="99"/>
      <c r="L69" s="350"/>
      <c r="M69" s="142"/>
      <c r="N69" s="142"/>
      <c r="O69" s="142"/>
      <c r="Q69" s="268">
        <f t="shared" si="10"/>
        <v>0</v>
      </c>
      <c r="R69" s="121">
        <f t="shared" si="11"/>
        <v>0</v>
      </c>
      <c r="S69" s="269">
        <f t="shared" si="12"/>
        <v>0</v>
      </c>
      <c r="T69" s="71">
        <f t="shared" si="8"/>
        <v>0</v>
      </c>
      <c r="U69" s="268">
        <f t="shared" si="13"/>
        <v>0</v>
      </c>
      <c r="V69" s="121">
        <f t="shared" si="14"/>
        <v>0</v>
      </c>
      <c r="W69" s="270">
        <f t="shared" si="15"/>
        <v>0</v>
      </c>
      <c r="X69" s="21">
        <f t="shared" si="9"/>
        <v>0</v>
      </c>
    </row>
    <row r="70" spans="1:24" x14ac:dyDescent="0.2">
      <c r="A70" s="451"/>
      <c r="B70" s="454"/>
      <c r="C70" s="455"/>
      <c r="D70" s="455"/>
      <c r="E70" s="454"/>
      <c r="F70" s="456"/>
      <c r="G70" s="455"/>
      <c r="H70" s="453"/>
      <c r="I70" s="438"/>
      <c r="J70" s="83"/>
      <c r="K70" s="457"/>
      <c r="L70" s="458"/>
      <c r="M70" s="142"/>
      <c r="N70" s="142"/>
      <c r="O70" s="142"/>
      <c r="Q70" s="268">
        <f t="shared" si="10"/>
        <v>0</v>
      </c>
      <c r="R70" s="121">
        <f t="shared" si="11"/>
        <v>0</v>
      </c>
      <c r="S70" s="269">
        <f t="shared" si="12"/>
        <v>0</v>
      </c>
      <c r="T70" s="71">
        <f t="shared" si="8"/>
        <v>0</v>
      </c>
      <c r="U70" s="268">
        <f t="shared" si="13"/>
        <v>0</v>
      </c>
      <c r="V70" s="121">
        <f t="shared" si="14"/>
        <v>0</v>
      </c>
      <c r="W70" s="270">
        <f t="shared" si="15"/>
        <v>0</v>
      </c>
      <c r="X70" s="21">
        <f t="shared" si="9"/>
        <v>0</v>
      </c>
    </row>
    <row r="71" spans="1:24" x14ac:dyDescent="0.2">
      <c r="A71" s="451"/>
      <c r="B71" s="454"/>
      <c r="C71" s="452"/>
      <c r="D71" s="452"/>
      <c r="E71" s="100"/>
      <c r="F71" s="406"/>
      <c r="G71" s="452"/>
      <c r="H71" s="453"/>
      <c r="I71" s="438"/>
      <c r="J71" s="83"/>
      <c r="K71" s="99"/>
      <c r="L71" s="459"/>
      <c r="M71" s="142"/>
      <c r="N71" s="142"/>
      <c r="O71" s="142"/>
      <c r="Q71" s="268">
        <f t="shared" si="10"/>
        <v>0</v>
      </c>
      <c r="R71" s="121">
        <f t="shared" si="11"/>
        <v>0</v>
      </c>
      <c r="S71" s="269">
        <f t="shared" si="12"/>
        <v>0</v>
      </c>
      <c r="T71" s="71">
        <f t="shared" si="8"/>
        <v>0</v>
      </c>
      <c r="U71" s="268">
        <f t="shared" si="13"/>
        <v>0</v>
      </c>
      <c r="V71" s="121">
        <f t="shared" si="14"/>
        <v>0</v>
      </c>
      <c r="W71" s="270">
        <f t="shared" si="15"/>
        <v>0</v>
      </c>
      <c r="X71" s="21">
        <f t="shared" ref="X71:X83" si="16">SUM(U71:W71)</f>
        <v>0</v>
      </c>
    </row>
    <row r="72" spans="1:24" x14ac:dyDescent="0.2">
      <c r="A72" s="451"/>
      <c r="B72" s="454"/>
      <c r="C72" s="452"/>
      <c r="D72" s="460"/>
      <c r="E72" s="407"/>
      <c r="F72" s="461"/>
      <c r="G72" s="460"/>
      <c r="H72" s="453"/>
      <c r="I72" s="438"/>
      <c r="J72" s="83"/>
      <c r="K72" s="462"/>
      <c r="L72" s="408"/>
      <c r="M72" s="142"/>
      <c r="N72" s="142"/>
      <c r="O72" s="142"/>
      <c r="Q72" s="268">
        <f t="shared" si="10"/>
        <v>0</v>
      </c>
      <c r="R72" s="121">
        <f t="shared" si="11"/>
        <v>0</v>
      </c>
      <c r="S72" s="269">
        <f t="shared" si="12"/>
        <v>0</v>
      </c>
      <c r="T72" s="71">
        <f t="shared" si="8"/>
        <v>0</v>
      </c>
      <c r="U72" s="268">
        <f t="shared" si="13"/>
        <v>0</v>
      </c>
      <c r="V72" s="121">
        <f t="shared" si="14"/>
        <v>0</v>
      </c>
      <c r="W72" s="270">
        <f t="shared" si="15"/>
        <v>0</v>
      </c>
      <c r="X72" s="21">
        <f t="shared" si="16"/>
        <v>0</v>
      </c>
    </row>
    <row r="73" spans="1:24" x14ac:dyDescent="0.2">
      <c r="A73" s="451"/>
      <c r="B73" s="454"/>
      <c r="C73" s="452"/>
      <c r="D73" s="460"/>
      <c r="E73" s="407"/>
      <c r="F73" s="461"/>
      <c r="G73" s="460"/>
      <c r="H73" s="453"/>
      <c r="I73" s="438"/>
      <c r="J73" s="83"/>
      <c r="K73" s="462"/>
      <c r="L73" s="408"/>
      <c r="M73" s="142"/>
      <c r="N73" s="142"/>
      <c r="O73" s="142"/>
      <c r="Q73" s="268">
        <f t="shared" si="10"/>
        <v>0</v>
      </c>
      <c r="R73" s="121">
        <f t="shared" si="11"/>
        <v>0</v>
      </c>
      <c r="S73" s="269">
        <f t="shared" si="12"/>
        <v>0</v>
      </c>
      <c r="T73" s="71">
        <f t="shared" si="8"/>
        <v>0</v>
      </c>
      <c r="U73" s="268">
        <f t="shared" si="13"/>
        <v>0</v>
      </c>
      <c r="V73" s="121">
        <f t="shared" si="14"/>
        <v>0</v>
      </c>
      <c r="W73" s="270">
        <f t="shared" si="15"/>
        <v>0</v>
      </c>
      <c r="X73" s="21">
        <f t="shared" si="16"/>
        <v>0</v>
      </c>
    </row>
    <row r="74" spans="1:24" x14ac:dyDescent="0.2">
      <c r="A74" s="451"/>
      <c r="B74" s="100"/>
      <c r="C74" s="452"/>
      <c r="D74" s="460"/>
      <c r="E74" s="407"/>
      <c r="F74" s="461"/>
      <c r="G74" s="460"/>
      <c r="H74" s="453"/>
      <c r="I74" s="438"/>
      <c r="J74" s="83"/>
      <c r="K74" s="462"/>
      <c r="L74" s="408"/>
      <c r="M74" s="142"/>
      <c r="N74" s="142"/>
      <c r="O74" s="142"/>
      <c r="Q74" s="268">
        <f t="shared" si="10"/>
        <v>0</v>
      </c>
      <c r="R74" s="121">
        <f t="shared" si="11"/>
        <v>0</v>
      </c>
      <c r="S74" s="269">
        <f t="shared" si="12"/>
        <v>0</v>
      </c>
      <c r="T74" s="71">
        <f t="shared" si="8"/>
        <v>0</v>
      </c>
      <c r="U74" s="268">
        <f t="shared" si="13"/>
        <v>0</v>
      </c>
      <c r="V74" s="121">
        <f t="shared" si="14"/>
        <v>0</v>
      </c>
      <c r="W74" s="270">
        <f t="shared" si="15"/>
        <v>0</v>
      </c>
      <c r="X74" s="21">
        <f t="shared" si="16"/>
        <v>0</v>
      </c>
    </row>
    <row r="75" spans="1:24" x14ac:dyDescent="0.2">
      <c r="A75" s="451"/>
      <c r="B75" s="454"/>
      <c r="C75" s="452"/>
      <c r="D75" s="460"/>
      <c r="E75" s="407"/>
      <c r="F75" s="461"/>
      <c r="G75" s="460"/>
      <c r="H75" s="453"/>
      <c r="I75" s="438"/>
      <c r="J75" s="83"/>
      <c r="K75" s="462"/>
      <c r="L75" s="408"/>
      <c r="M75" s="142"/>
      <c r="N75" s="142"/>
      <c r="O75" s="142"/>
      <c r="Q75" s="268">
        <f t="shared" si="10"/>
        <v>0</v>
      </c>
      <c r="R75" s="121">
        <f t="shared" si="11"/>
        <v>0</v>
      </c>
      <c r="S75" s="269">
        <f t="shared" si="12"/>
        <v>0</v>
      </c>
      <c r="T75" s="71">
        <f t="shared" si="8"/>
        <v>0</v>
      </c>
      <c r="U75" s="268">
        <f t="shared" si="13"/>
        <v>0</v>
      </c>
      <c r="V75" s="121">
        <f t="shared" si="14"/>
        <v>0</v>
      </c>
      <c r="W75" s="270">
        <f t="shared" si="15"/>
        <v>0</v>
      </c>
      <c r="X75" s="21">
        <f t="shared" si="16"/>
        <v>0</v>
      </c>
    </row>
    <row r="76" spans="1:24" x14ac:dyDescent="0.2">
      <c r="A76" s="451"/>
      <c r="B76" s="454"/>
      <c r="C76" s="452"/>
      <c r="D76" s="460"/>
      <c r="E76" s="407"/>
      <c r="F76" s="461"/>
      <c r="G76" s="460"/>
      <c r="H76" s="453"/>
      <c r="I76" s="438"/>
      <c r="J76" s="83"/>
      <c r="K76" s="462"/>
      <c r="L76" s="408"/>
      <c r="M76" s="142"/>
      <c r="N76" s="142"/>
      <c r="O76" s="142"/>
      <c r="Q76" s="268">
        <f t="shared" si="10"/>
        <v>0</v>
      </c>
      <c r="R76" s="121">
        <f t="shared" si="11"/>
        <v>0</v>
      </c>
      <c r="S76" s="269">
        <f t="shared" si="12"/>
        <v>0</v>
      </c>
      <c r="T76" s="71">
        <f t="shared" si="8"/>
        <v>0</v>
      </c>
      <c r="U76" s="268">
        <f t="shared" si="13"/>
        <v>0</v>
      </c>
      <c r="V76" s="121">
        <f t="shared" si="14"/>
        <v>0</v>
      </c>
      <c r="W76" s="270">
        <f t="shared" si="15"/>
        <v>0</v>
      </c>
      <c r="X76" s="21">
        <f t="shared" si="16"/>
        <v>0</v>
      </c>
    </row>
    <row r="77" spans="1:24" x14ac:dyDescent="0.2">
      <c r="A77" s="451"/>
      <c r="B77" s="454"/>
      <c r="C77" s="452"/>
      <c r="D77" s="460"/>
      <c r="E77" s="407"/>
      <c r="F77" s="461"/>
      <c r="G77" s="460"/>
      <c r="H77" s="453"/>
      <c r="I77" s="438"/>
      <c r="J77" s="83"/>
      <c r="K77" s="462"/>
      <c r="L77" s="408"/>
      <c r="M77" s="142"/>
      <c r="N77" s="142"/>
      <c r="O77" s="142"/>
      <c r="Q77" s="268">
        <f t="shared" si="10"/>
        <v>0</v>
      </c>
      <c r="R77" s="121">
        <f t="shared" si="11"/>
        <v>0</v>
      </c>
      <c r="S77" s="269">
        <f t="shared" si="12"/>
        <v>0</v>
      </c>
      <c r="T77" s="71">
        <f t="shared" si="8"/>
        <v>0</v>
      </c>
      <c r="U77" s="268">
        <f t="shared" si="13"/>
        <v>0</v>
      </c>
      <c r="V77" s="121">
        <f t="shared" si="14"/>
        <v>0</v>
      </c>
      <c r="W77" s="270">
        <f t="shared" si="15"/>
        <v>0</v>
      </c>
      <c r="X77" s="21">
        <f t="shared" si="16"/>
        <v>0</v>
      </c>
    </row>
    <row r="78" spans="1:24" x14ac:dyDescent="0.2">
      <c r="A78" s="451"/>
      <c r="B78" s="454"/>
      <c r="C78" s="452"/>
      <c r="D78" s="460"/>
      <c r="E78" s="407"/>
      <c r="F78" s="461"/>
      <c r="G78" s="460"/>
      <c r="H78" s="453"/>
      <c r="I78" s="438"/>
      <c r="J78" s="83"/>
      <c r="K78" s="462"/>
      <c r="L78" s="408"/>
      <c r="M78" s="142"/>
      <c r="N78" s="142"/>
      <c r="O78" s="142"/>
      <c r="Q78" s="268">
        <f t="shared" si="10"/>
        <v>0</v>
      </c>
      <c r="R78" s="121">
        <f t="shared" si="11"/>
        <v>0</v>
      </c>
      <c r="S78" s="269">
        <f t="shared" si="12"/>
        <v>0</v>
      </c>
      <c r="T78" s="71">
        <f t="shared" si="8"/>
        <v>0</v>
      </c>
      <c r="U78" s="268">
        <f t="shared" si="13"/>
        <v>0</v>
      </c>
      <c r="V78" s="121">
        <f t="shared" si="14"/>
        <v>0</v>
      </c>
      <c r="W78" s="270">
        <f t="shared" si="15"/>
        <v>0</v>
      </c>
      <c r="X78" s="21">
        <f t="shared" si="16"/>
        <v>0</v>
      </c>
    </row>
    <row r="79" spans="1:24" x14ac:dyDescent="0.2">
      <c r="A79" s="451"/>
      <c r="B79" s="454"/>
      <c r="C79" s="452"/>
      <c r="D79" s="460"/>
      <c r="E79" s="407"/>
      <c r="F79" s="461"/>
      <c r="G79" s="460"/>
      <c r="H79" s="453"/>
      <c r="I79" s="438"/>
      <c r="J79" s="83"/>
      <c r="K79" s="462"/>
      <c r="L79" s="408"/>
      <c r="M79" s="142"/>
      <c r="N79" s="142"/>
      <c r="O79" s="142"/>
      <c r="Q79" s="268">
        <f t="shared" si="10"/>
        <v>0</v>
      </c>
      <c r="R79" s="121">
        <f t="shared" si="11"/>
        <v>0</v>
      </c>
      <c r="S79" s="269">
        <f t="shared" si="12"/>
        <v>0</v>
      </c>
      <c r="T79" s="71">
        <f t="shared" si="8"/>
        <v>0</v>
      </c>
      <c r="U79" s="268">
        <f t="shared" si="13"/>
        <v>0</v>
      </c>
      <c r="V79" s="121">
        <f t="shared" si="14"/>
        <v>0</v>
      </c>
      <c r="W79" s="270">
        <f t="shared" si="15"/>
        <v>0</v>
      </c>
      <c r="X79" s="21">
        <f t="shared" si="16"/>
        <v>0</v>
      </c>
    </row>
    <row r="80" spans="1:24" x14ac:dyDescent="0.2">
      <c r="A80" s="451"/>
      <c r="B80" s="454"/>
      <c r="C80" s="452"/>
      <c r="D80" s="460"/>
      <c r="E80" s="407"/>
      <c r="F80" s="461"/>
      <c r="G80" s="460"/>
      <c r="H80" s="453"/>
      <c r="I80" s="438"/>
      <c r="J80" s="83"/>
      <c r="K80" s="462"/>
      <c r="L80" s="408"/>
      <c r="M80" s="142"/>
      <c r="N80" s="142"/>
      <c r="O80" s="142"/>
      <c r="Q80" s="268">
        <f t="shared" si="10"/>
        <v>0</v>
      </c>
      <c r="R80" s="121">
        <f>E80*D80*K80*0.000001</f>
        <v>0</v>
      </c>
      <c r="S80" s="269">
        <f>E80*D80*L80*0.000001</f>
        <v>0</v>
      </c>
      <c r="T80" s="71">
        <f t="shared" si="8"/>
        <v>0</v>
      </c>
      <c r="U80" s="268">
        <f t="shared" si="13"/>
        <v>0</v>
      </c>
      <c r="V80" s="121">
        <f t="shared" si="14"/>
        <v>0</v>
      </c>
      <c r="W80" s="270">
        <f t="shared" si="15"/>
        <v>0</v>
      </c>
      <c r="X80" s="21">
        <f t="shared" si="16"/>
        <v>0</v>
      </c>
    </row>
    <row r="81" spans="1:24" x14ac:dyDescent="0.2">
      <c r="A81" s="451"/>
      <c r="B81" s="454"/>
      <c r="C81" s="452"/>
      <c r="D81" s="460"/>
      <c r="E81" s="407"/>
      <c r="F81" s="461"/>
      <c r="G81" s="460"/>
      <c r="H81" s="453"/>
      <c r="I81" s="438"/>
      <c r="J81" s="83"/>
      <c r="K81" s="462"/>
      <c r="L81" s="408"/>
      <c r="M81" s="142"/>
      <c r="N81" s="142"/>
      <c r="O81" s="142"/>
      <c r="Q81" s="268">
        <f t="shared" si="10"/>
        <v>0</v>
      </c>
      <c r="R81" s="121">
        <f>E81*D81*K81*0.000001</f>
        <v>0</v>
      </c>
      <c r="S81" s="269">
        <f>E81*D81*L81*0.000001</f>
        <v>0</v>
      </c>
      <c r="T81" s="71">
        <f t="shared" si="8"/>
        <v>0</v>
      </c>
      <c r="U81" s="268">
        <f t="shared" si="13"/>
        <v>0</v>
      </c>
      <c r="V81" s="121">
        <f t="shared" si="14"/>
        <v>0</v>
      </c>
      <c r="W81" s="270">
        <f t="shared" si="15"/>
        <v>0</v>
      </c>
      <c r="X81" s="21">
        <f t="shared" si="16"/>
        <v>0</v>
      </c>
    </row>
    <row r="82" spans="1:24" x14ac:dyDescent="0.2">
      <c r="A82" s="451"/>
      <c r="B82" s="454"/>
      <c r="C82" s="452"/>
      <c r="D82" s="460"/>
      <c r="E82" s="407"/>
      <c r="F82" s="461"/>
      <c r="G82" s="460"/>
      <c r="H82" s="453"/>
      <c r="I82" s="438"/>
      <c r="J82" s="83"/>
      <c r="K82" s="462"/>
      <c r="L82" s="463"/>
      <c r="M82" s="142"/>
      <c r="N82" s="142"/>
      <c r="O82" s="142"/>
      <c r="Q82" s="268">
        <f t="shared" si="10"/>
        <v>0</v>
      </c>
      <c r="R82" s="121">
        <f t="shared" si="11"/>
        <v>0</v>
      </c>
      <c r="S82" s="269">
        <f t="shared" si="12"/>
        <v>0</v>
      </c>
      <c r="T82" s="71">
        <f t="shared" si="8"/>
        <v>0</v>
      </c>
      <c r="U82" s="268">
        <f t="shared" si="13"/>
        <v>0</v>
      </c>
      <c r="V82" s="121">
        <f t="shared" si="14"/>
        <v>0</v>
      </c>
      <c r="W82" s="270">
        <f t="shared" si="15"/>
        <v>0</v>
      </c>
      <c r="X82" s="21">
        <f t="shared" si="16"/>
        <v>0</v>
      </c>
    </row>
    <row r="83" spans="1:24" ht="15.75" thickBot="1" x14ac:dyDescent="0.25">
      <c r="A83" s="464"/>
      <c r="B83" s="128"/>
      <c r="C83" s="465"/>
      <c r="D83" s="465"/>
      <c r="E83" s="410"/>
      <c r="F83" s="409"/>
      <c r="G83" s="465"/>
      <c r="H83" s="102"/>
      <c r="I83" s="85"/>
      <c r="J83" s="86"/>
      <c r="K83" s="466"/>
      <c r="L83" s="467"/>
      <c r="M83" s="142"/>
      <c r="N83" s="142"/>
      <c r="O83" s="142"/>
      <c r="Q83" s="160">
        <f t="shared" si="10"/>
        <v>0</v>
      </c>
      <c r="R83" s="121">
        <f t="shared" si="11"/>
        <v>0</v>
      </c>
      <c r="S83" s="269">
        <f t="shared" si="12"/>
        <v>0</v>
      </c>
      <c r="T83" s="23">
        <f t="shared" si="8"/>
        <v>0</v>
      </c>
      <c r="U83" s="268">
        <f t="shared" si="13"/>
        <v>0</v>
      </c>
      <c r="V83" s="121">
        <f t="shared" si="14"/>
        <v>0</v>
      </c>
      <c r="W83" s="270">
        <f t="shared" si="15"/>
        <v>0</v>
      </c>
      <c r="X83" s="271">
        <f t="shared" si="16"/>
        <v>0</v>
      </c>
    </row>
    <row r="84" spans="1:24" ht="18.75" thickBot="1" x14ac:dyDescent="0.3">
      <c r="A84" s="142"/>
      <c r="B84" s="272"/>
      <c r="C84" s="213"/>
      <c r="D84" s="142"/>
      <c r="E84" s="142"/>
      <c r="F84" s="213"/>
      <c r="G84" s="142"/>
      <c r="H84" s="142"/>
      <c r="I84" s="142"/>
      <c r="J84" s="142"/>
      <c r="K84" s="142"/>
      <c r="L84" s="142"/>
      <c r="M84" s="142"/>
      <c r="N84" s="142"/>
      <c r="O84" s="142"/>
      <c r="Q84" s="48">
        <f t="shared" ref="Q84:X84" si="17">SUM(Q60:Q83)</f>
        <v>0</v>
      </c>
      <c r="R84" s="49">
        <f t="shared" si="17"/>
        <v>0</v>
      </c>
      <c r="S84" s="49">
        <f t="shared" si="17"/>
        <v>0</v>
      </c>
      <c r="T84" s="50">
        <f t="shared" si="17"/>
        <v>0</v>
      </c>
      <c r="U84" s="48">
        <f t="shared" si="17"/>
        <v>0</v>
      </c>
      <c r="V84" s="49">
        <f t="shared" si="17"/>
        <v>0</v>
      </c>
      <c r="W84" s="50">
        <f t="shared" si="17"/>
        <v>0</v>
      </c>
      <c r="X84" s="47">
        <f t="shared" si="17"/>
        <v>0</v>
      </c>
    </row>
    <row r="85" spans="1:24" ht="15.75" thickBot="1" x14ac:dyDescent="0.25">
      <c r="A85" s="142"/>
      <c r="B85" s="272"/>
      <c r="C85" s="213"/>
      <c r="D85" s="142"/>
      <c r="E85" s="142"/>
      <c r="F85" s="213"/>
      <c r="G85" s="142"/>
      <c r="H85" s="142"/>
      <c r="I85" s="142"/>
      <c r="J85" s="142"/>
      <c r="K85" s="142"/>
      <c r="L85" s="142"/>
      <c r="M85" s="142"/>
      <c r="N85" s="142"/>
      <c r="O85" s="142"/>
      <c r="Q85" s="26"/>
      <c r="R85" s="26"/>
      <c r="S85" s="25"/>
      <c r="T85" s="26"/>
      <c r="U85" s="25"/>
      <c r="V85" s="25"/>
      <c r="W85" s="25"/>
      <c r="X85" s="25"/>
    </row>
    <row r="86" spans="1:24" ht="16.5" thickBot="1" x14ac:dyDescent="0.3">
      <c r="A86" s="635" t="s">
        <v>471</v>
      </c>
      <c r="B86" s="636"/>
      <c r="C86" s="636"/>
      <c r="D86" s="636"/>
      <c r="E86" s="636"/>
      <c r="F86" s="636"/>
      <c r="G86" s="636"/>
      <c r="H86" s="636"/>
      <c r="I86" s="636"/>
      <c r="J86" s="636"/>
      <c r="K86" s="636"/>
      <c r="L86" s="637"/>
      <c r="M86" s="142"/>
      <c r="N86" s="142"/>
      <c r="O86" s="142"/>
      <c r="Q86" s="25"/>
      <c r="R86" s="25"/>
      <c r="S86" s="25"/>
      <c r="T86" s="25"/>
      <c r="U86" s="25"/>
      <c r="V86" s="25"/>
      <c r="W86" s="25"/>
      <c r="X86" s="25"/>
    </row>
    <row r="87" spans="1:24" ht="35.450000000000003" customHeight="1" thickBot="1" x14ac:dyDescent="0.4">
      <c r="A87" s="641" t="s">
        <v>103</v>
      </c>
      <c r="B87" s="642"/>
      <c r="C87" s="642"/>
      <c r="D87" s="642"/>
      <c r="E87" s="642"/>
      <c r="F87" s="642"/>
      <c r="G87" s="673" t="s">
        <v>104</v>
      </c>
      <c r="H87" s="674"/>
      <c r="I87" s="675"/>
      <c r="J87" s="680" t="s">
        <v>133</v>
      </c>
      <c r="K87" s="680"/>
      <c r="L87" s="681"/>
      <c r="M87" s="146"/>
      <c r="N87" s="146"/>
      <c r="O87" s="146"/>
      <c r="P87" s="146"/>
      <c r="Q87" s="617" t="s">
        <v>35</v>
      </c>
      <c r="R87" s="618"/>
      <c r="S87" s="618"/>
      <c r="T87" s="619"/>
      <c r="U87" s="676" t="s">
        <v>391</v>
      </c>
      <c r="V87" s="677"/>
      <c r="W87" s="677"/>
      <c r="X87" s="678"/>
    </row>
    <row r="88" spans="1:24" ht="158.25" thickBot="1" x14ac:dyDescent="0.25">
      <c r="A88" s="273" t="s">
        <v>6</v>
      </c>
      <c r="B88" s="274" t="s">
        <v>4</v>
      </c>
      <c r="C88" s="274" t="s">
        <v>5</v>
      </c>
      <c r="D88" s="274" t="s">
        <v>134</v>
      </c>
      <c r="E88" s="275" t="s">
        <v>135</v>
      </c>
      <c r="F88" s="274" t="s">
        <v>77</v>
      </c>
      <c r="G88" s="276" t="s">
        <v>389</v>
      </c>
      <c r="H88" s="277" t="s">
        <v>387</v>
      </c>
      <c r="I88" s="278" t="s">
        <v>388</v>
      </c>
      <c r="J88" s="277" t="s">
        <v>399</v>
      </c>
      <c r="K88" s="277" t="s">
        <v>400</v>
      </c>
      <c r="L88" s="278" t="s">
        <v>401</v>
      </c>
      <c r="M88" s="279"/>
      <c r="N88" s="279"/>
      <c r="O88" s="279"/>
      <c r="P88" s="280"/>
      <c r="Q88" s="51" t="s">
        <v>389</v>
      </c>
      <c r="R88" s="52" t="s">
        <v>387</v>
      </c>
      <c r="S88" s="53" t="s">
        <v>388</v>
      </c>
      <c r="T88" s="54" t="s">
        <v>403</v>
      </c>
      <c r="U88" s="51" t="s">
        <v>389</v>
      </c>
      <c r="V88" s="52" t="s">
        <v>402</v>
      </c>
      <c r="W88" s="55" t="s">
        <v>388</v>
      </c>
      <c r="X88" s="56" t="s">
        <v>26</v>
      </c>
    </row>
    <row r="89" spans="1:24" x14ac:dyDescent="0.2">
      <c r="A89" s="468"/>
      <c r="B89" s="454"/>
      <c r="C89" s="455"/>
      <c r="D89" s="448"/>
      <c r="E89" s="454"/>
      <c r="F89" s="455"/>
      <c r="G89" s="447"/>
      <c r="H89" s="449"/>
      <c r="I89" s="450"/>
      <c r="J89" s="469"/>
      <c r="K89" s="469"/>
      <c r="L89" s="470"/>
      <c r="M89" s="142"/>
      <c r="N89" s="142"/>
      <c r="O89" s="142"/>
      <c r="Q89" s="281">
        <f>E89*D89*J89*0.001</f>
        <v>0</v>
      </c>
      <c r="R89" s="121">
        <f>E89*D89*K89*0.000001</f>
        <v>0</v>
      </c>
      <c r="S89" s="269">
        <f>E89*D89*L89*0.000001</f>
        <v>0</v>
      </c>
      <c r="T89" s="270">
        <f>F89*Q89</f>
        <v>0</v>
      </c>
      <c r="U89" s="281">
        <f>Q89*1</f>
        <v>0</v>
      </c>
      <c r="V89" s="121">
        <f>R89*28</f>
        <v>0</v>
      </c>
      <c r="W89" s="270">
        <f>S89*265</f>
        <v>0</v>
      </c>
      <c r="X89" s="282">
        <f>SUM(U89:W89)</f>
        <v>0</v>
      </c>
    </row>
    <row r="90" spans="1:24" x14ac:dyDescent="0.2">
      <c r="A90" s="428"/>
      <c r="B90" s="454"/>
      <c r="C90" s="452"/>
      <c r="D90" s="452"/>
      <c r="E90" s="100"/>
      <c r="F90" s="452"/>
      <c r="G90" s="453"/>
      <c r="H90" s="438"/>
      <c r="I90" s="83"/>
      <c r="J90" s="82"/>
      <c r="K90" s="82"/>
      <c r="L90" s="459"/>
      <c r="M90" s="142"/>
      <c r="N90" s="142"/>
      <c r="O90" s="142"/>
      <c r="Q90" s="281">
        <f>E90*D90*J90*0.001</f>
        <v>0</v>
      </c>
      <c r="R90" s="121">
        <f>E90*D90*K90*0.000001</f>
        <v>0</v>
      </c>
      <c r="S90" s="269">
        <f>E90*D90*L90*0.000001</f>
        <v>0</v>
      </c>
      <c r="T90" s="71">
        <f>F90*Q90</f>
        <v>0</v>
      </c>
      <c r="U90" s="268">
        <f>Q90*1</f>
        <v>0</v>
      </c>
      <c r="V90" s="121">
        <f t="shared" ref="V90:V108" si="18">R90*28</f>
        <v>0</v>
      </c>
      <c r="W90" s="270">
        <f t="shared" ref="W90:W108" si="19">S90*265</f>
        <v>0</v>
      </c>
      <c r="X90" s="21">
        <f>SUM(U90:W90)</f>
        <v>0</v>
      </c>
    </row>
    <row r="91" spans="1:24" x14ac:dyDescent="0.2">
      <c r="A91" s="428"/>
      <c r="B91" s="454"/>
      <c r="C91" s="452"/>
      <c r="D91" s="452"/>
      <c r="E91" s="100"/>
      <c r="F91" s="452"/>
      <c r="G91" s="453"/>
      <c r="H91" s="438"/>
      <c r="I91" s="83"/>
      <c r="J91" s="82"/>
      <c r="K91" s="82"/>
      <c r="L91" s="459"/>
      <c r="M91" s="142"/>
      <c r="N91" s="142"/>
      <c r="O91" s="142"/>
      <c r="Q91" s="281">
        <f>E91*D91*J91*0.001</f>
        <v>0</v>
      </c>
      <c r="R91" s="121">
        <f>E91*D91*K91*0.000001</f>
        <v>0</v>
      </c>
      <c r="S91" s="269">
        <f>E91*D91*L91*0.000001</f>
        <v>0</v>
      </c>
      <c r="T91" s="71">
        <f>F91*Q91</f>
        <v>0</v>
      </c>
      <c r="U91" s="268">
        <f>Q91*1</f>
        <v>0</v>
      </c>
      <c r="V91" s="121">
        <f t="shared" si="18"/>
        <v>0</v>
      </c>
      <c r="W91" s="270">
        <f t="shared" si="19"/>
        <v>0</v>
      </c>
      <c r="X91" s="21">
        <f>SUM(U91:W91)</f>
        <v>0</v>
      </c>
    </row>
    <row r="92" spans="1:24" x14ac:dyDescent="0.2">
      <c r="A92" s="428"/>
      <c r="B92" s="454"/>
      <c r="C92" s="452"/>
      <c r="D92" s="452"/>
      <c r="E92" s="100"/>
      <c r="F92" s="452"/>
      <c r="G92" s="453"/>
      <c r="H92" s="438"/>
      <c r="I92" s="83"/>
      <c r="J92" s="82"/>
      <c r="K92" s="82"/>
      <c r="L92" s="459"/>
      <c r="M92" s="142"/>
      <c r="N92" s="142"/>
      <c r="O92" s="142"/>
      <c r="Q92" s="281">
        <f>E92*D92*J92*0.001</f>
        <v>0</v>
      </c>
      <c r="R92" s="121">
        <f>E92*D92*K92*0.000001</f>
        <v>0</v>
      </c>
      <c r="S92" s="269">
        <f>E92*D92*L92*0.000001</f>
        <v>0</v>
      </c>
      <c r="T92" s="71">
        <f>F92*Q92</f>
        <v>0</v>
      </c>
      <c r="U92" s="268">
        <f>Q92*1</f>
        <v>0</v>
      </c>
      <c r="V92" s="121">
        <f t="shared" si="18"/>
        <v>0</v>
      </c>
      <c r="W92" s="270">
        <f t="shared" si="19"/>
        <v>0</v>
      </c>
      <c r="X92" s="21">
        <f>SUM(U92:W92)</f>
        <v>0</v>
      </c>
    </row>
    <row r="93" spans="1:24" x14ac:dyDescent="0.2">
      <c r="A93" s="428"/>
      <c r="B93" s="454"/>
      <c r="C93" s="452"/>
      <c r="D93" s="460"/>
      <c r="E93" s="407"/>
      <c r="F93" s="460"/>
      <c r="G93" s="453"/>
      <c r="H93" s="438"/>
      <c r="I93" s="83"/>
      <c r="J93" s="471"/>
      <c r="K93" s="471"/>
      <c r="L93" s="408"/>
      <c r="M93" s="142"/>
      <c r="N93" s="142"/>
      <c r="O93" s="142"/>
      <c r="Q93" s="281">
        <f>E93*D93*J93*0.001</f>
        <v>0</v>
      </c>
      <c r="R93" s="121">
        <f>E93*D93*K93*0.000001</f>
        <v>0</v>
      </c>
      <c r="S93" s="269">
        <f>E93*D93*L93*0.000001</f>
        <v>0</v>
      </c>
      <c r="T93" s="71">
        <f>F93*Q93</f>
        <v>0</v>
      </c>
      <c r="U93" s="268">
        <f>Q93*1</f>
        <v>0</v>
      </c>
      <c r="V93" s="121">
        <f t="shared" si="18"/>
        <v>0</v>
      </c>
      <c r="W93" s="270">
        <f t="shared" si="19"/>
        <v>0</v>
      </c>
      <c r="X93" s="21">
        <f>SUM(U93:W93)</f>
        <v>0</v>
      </c>
    </row>
    <row r="94" spans="1:24" x14ac:dyDescent="0.2">
      <c r="A94" s="428"/>
      <c r="B94" s="454"/>
      <c r="C94" s="452"/>
      <c r="D94" s="460"/>
      <c r="E94" s="407"/>
      <c r="F94" s="460"/>
      <c r="G94" s="453"/>
      <c r="H94" s="438"/>
      <c r="I94" s="83"/>
      <c r="J94" s="471"/>
      <c r="K94" s="471"/>
      <c r="L94" s="408"/>
      <c r="M94" s="142"/>
      <c r="N94" s="142"/>
      <c r="O94" s="142"/>
      <c r="Q94" s="281">
        <f t="shared" ref="Q94:Q104" si="20">E94*D94*J94*0.001</f>
        <v>0</v>
      </c>
      <c r="R94" s="121">
        <f t="shared" ref="R94:R104" si="21">E94*D94*K94*0.000001</f>
        <v>0</v>
      </c>
      <c r="S94" s="269">
        <f t="shared" ref="S94:S104" si="22">E94*D94*L94*0.000001</f>
        <v>0</v>
      </c>
      <c r="T94" s="71">
        <f t="shared" ref="T94:T104" si="23">F94*Q94</f>
        <v>0</v>
      </c>
      <c r="U94" s="268">
        <f t="shared" ref="U94:U104" si="24">Q94*1</f>
        <v>0</v>
      </c>
      <c r="V94" s="121">
        <f t="shared" si="18"/>
        <v>0</v>
      </c>
      <c r="W94" s="270">
        <f t="shared" si="19"/>
        <v>0</v>
      </c>
      <c r="X94" s="21">
        <f t="shared" ref="X94:X104" si="25">SUM(U94:W94)</f>
        <v>0</v>
      </c>
    </row>
    <row r="95" spans="1:24" x14ac:dyDescent="0.2">
      <c r="A95" s="428"/>
      <c r="B95" s="454"/>
      <c r="C95" s="452"/>
      <c r="D95" s="460"/>
      <c r="E95" s="407"/>
      <c r="F95" s="460"/>
      <c r="G95" s="453"/>
      <c r="H95" s="438"/>
      <c r="I95" s="83"/>
      <c r="J95" s="471"/>
      <c r="K95" s="471"/>
      <c r="L95" s="408"/>
      <c r="M95" s="142"/>
      <c r="N95" s="142"/>
      <c r="O95" s="142"/>
      <c r="Q95" s="281">
        <f>E95*D95*J95*0.001</f>
        <v>0</v>
      </c>
      <c r="R95" s="121">
        <f>E95*D95*K95*0.000001</f>
        <v>0</v>
      </c>
      <c r="S95" s="269">
        <f>E95*D95*L95*0.000001</f>
        <v>0</v>
      </c>
      <c r="T95" s="71">
        <f>F95*Q95</f>
        <v>0</v>
      </c>
      <c r="U95" s="268">
        <f>Q95*1</f>
        <v>0</v>
      </c>
      <c r="V95" s="121">
        <f t="shared" si="18"/>
        <v>0</v>
      </c>
      <c r="W95" s="270">
        <f t="shared" si="19"/>
        <v>0</v>
      </c>
      <c r="X95" s="21">
        <f>SUM(U95:W95)</f>
        <v>0</v>
      </c>
    </row>
    <row r="96" spans="1:24" x14ac:dyDescent="0.2">
      <c r="A96" s="428"/>
      <c r="B96" s="454"/>
      <c r="C96" s="452"/>
      <c r="D96" s="460"/>
      <c r="E96" s="407"/>
      <c r="F96" s="460"/>
      <c r="G96" s="453"/>
      <c r="H96" s="438"/>
      <c r="I96" s="83"/>
      <c r="J96" s="471"/>
      <c r="K96" s="471"/>
      <c r="L96" s="408"/>
      <c r="M96" s="142"/>
      <c r="N96" s="142"/>
      <c r="O96" s="142"/>
      <c r="Q96" s="281">
        <f>E96*D96*J96*0.001</f>
        <v>0</v>
      </c>
      <c r="R96" s="121">
        <f>E96*D96*K96*0.000001</f>
        <v>0</v>
      </c>
      <c r="S96" s="269">
        <f>E96*D96*L96*0.000001</f>
        <v>0</v>
      </c>
      <c r="T96" s="71">
        <f>F96*Q96</f>
        <v>0</v>
      </c>
      <c r="U96" s="268">
        <f>Q96*1</f>
        <v>0</v>
      </c>
      <c r="V96" s="121">
        <f t="shared" si="18"/>
        <v>0</v>
      </c>
      <c r="W96" s="270">
        <f t="shared" si="19"/>
        <v>0</v>
      </c>
      <c r="X96" s="21">
        <f>SUM(U96:W96)</f>
        <v>0</v>
      </c>
    </row>
    <row r="97" spans="1:24" x14ac:dyDescent="0.2">
      <c r="A97" s="428"/>
      <c r="B97" s="454"/>
      <c r="C97" s="452"/>
      <c r="D97" s="460"/>
      <c r="E97" s="407"/>
      <c r="F97" s="460"/>
      <c r="G97" s="453"/>
      <c r="H97" s="438"/>
      <c r="I97" s="83"/>
      <c r="J97" s="471"/>
      <c r="K97" s="471"/>
      <c r="L97" s="408"/>
      <c r="M97" s="142"/>
      <c r="N97" s="142"/>
      <c r="O97" s="142"/>
      <c r="Q97" s="281">
        <f>E97*D97*J97*0.001</f>
        <v>0</v>
      </c>
      <c r="R97" s="121">
        <f>E97*D97*K97*0.000001</f>
        <v>0</v>
      </c>
      <c r="S97" s="269">
        <f>E97*D97*L97*0.000001</f>
        <v>0</v>
      </c>
      <c r="T97" s="71">
        <f>F97*Q97</f>
        <v>0</v>
      </c>
      <c r="U97" s="268">
        <f>Q97*1</f>
        <v>0</v>
      </c>
      <c r="V97" s="121">
        <f t="shared" si="18"/>
        <v>0</v>
      </c>
      <c r="W97" s="270">
        <f t="shared" si="19"/>
        <v>0</v>
      </c>
      <c r="X97" s="21">
        <f>SUM(U97:W97)</f>
        <v>0</v>
      </c>
    </row>
    <row r="98" spans="1:24" x14ac:dyDescent="0.2">
      <c r="A98" s="428"/>
      <c r="B98" s="454"/>
      <c r="C98" s="452"/>
      <c r="D98" s="460"/>
      <c r="E98" s="407"/>
      <c r="F98" s="460"/>
      <c r="G98" s="453"/>
      <c r="H98" s="438"/>
      <c r="I98" s="83"/>
      <c r="J98" s="471"/>
      <c r="K98" s="471"/>
      <c r="L98" s="408"/>
      <c r="M98" s="142"/>
      <c r="N98" s="142"/>
      <c r="O98" s="142"/>
      <c r="Q98" s="281">
        <f>E98*D98*J98*0.001</f>
        <v>0</v>
      </c>
      <c r="R98" s="121">
        <f>E98*D98*K98*0.000001</f>
        <v>0</v>
      </c>
      <c r="S98" s="269">
        <f>E98*D98*L98*0.000001</f>
        <v>0</v>
      </c>
      <c r="T98" s="71">
        <f>F98*Q98</f>
        <v>0</v>
      </c>
      <c r="U98" s="268">
        <f>Q98*1</f>
        <v>0</v>
      </c>
      <c r="V98" s="121">
        <f t="shared" si="18"/>
        <v>0</v>
      </c>
      <c r="W98" s="270">
        <f t="shared" si="19"/>
        <v>0</v>
      </c>
      <c r="X98" s="21">
        <f>SUM(U98:W98)</f>
        <v>0</v>
      </c>
    </row>
    <row r="99" spans="1:24" x14ac:dyDescent="0.2">
      <c r="A99" s="428"/>
      <c r="B99" s="454"/>
      <c r="C99" s="452"/>
      <c r="D99" s="460"/>
      <c r="E99" s="407"/>
      <c r="F99" s="460"/>
      <c r="G99" s="453"/>
      <c r="H99" s="438"/>
      <c r="I99" s="83"/>
      <c r="J99" s="471"/>
      <c r="K99" s="471"/>
      <c r="L99" s="408"/>
      <c r="M99" s="142"/>
      <c r="N99" s="142"/>
      <c r="O99" s="142"/>
      <c r="Q99" s="281">
        <f>E99*D99*J99*0.001</f>
        <v>0</v>
      </c>
      <c r="R99" s="121">
        <f>E99*D99*K99*0.000001</f>
        <v>0</v>
      </c>
      <c r="S99" s="269">
        <f>E99*D99*L99*0.000001</f>
        <v>0</v>
      </c>
      <c r="T99" s="71">
        <f>F99*Q99</f>
        <v>0</v>
      </c>
      <c r="U99" s="268">
        <f>Q99*1</f>
        <v>0</v>
      </c>
      <c r="V99" s="121">
        <f t="shared" si="18"/>
        <v>0</v>
      </c>
      <c r="W99" s="270">
        <f t="shared" si="19"/>
        <v>0</v>
      </c>
      <c r="X99" s="21">
        <f>SUM(U99:W99)</f>
        <v>0</v>
      </c>
    </row>
    <row r="100" spans="1:24" x14ac:dyDescent="0.2">
      <c r="A100" s="428"/>
      <c r="B100" s="454"/>
      <c r="C100" s="452"/>
      <c r="D100" s="460"/>
      <c r="E100" s="407"/>
      <c r="F100" s="460"/>
      <c r="G100" s="453"/>
      <c r="H100" s="438"/>
      <c r="I100" s="83"/>
      <c r="J100" s="471"/>
      <c r="K100" s="471"/>
      <c r="L100" s="408"/>
      <c r="M100" s="142"/>
      <c r="N100" s="142"/>
      <c r="O100" s="142"/>
      <c r="Q100" s="281">
        <f t="shared" si="20"/>
        <v>0</v>
      </c>
      <c r="R100" s="121">
        <f t="shared" si="21"/>
        <v>0</v>
      </c>
      <c r="S100" s="269">
        <f t="shared" si="22"/>
        <v>0</v>
      </c>
      <c r="T100" s="71">
        <f t="shared" si="23"/>
        <v>0</v>
      </c>
      <c r="U100" s="268">
        <f t="shared" si="24"/>
        <v>0</v>
      </c>
      <c r="V100" s="121">
        <f t="shared" si="18"/>
        <v>0</v>
      </c>
      <c r="W100" s="270">
        <f t="shared" si="19"/>
        <v>0</v>
      </c>
      <c r="X100" s="21">
        <f t="shared" si="25"/>
        <v>0</v>
      </c>
    </row>
    <row r="101" spans="1:24" x14ac:dyDescent="0.2">
      <c r="A101" s="428"/>
      <c r="B101" s="454"/>
      <c r="C101" s="452"/>
      <c r="D101" s="460"/>
      <c r="E101" s="407"/>
      <c r="F101" s="460"/>
      <c r="G101" s="453"/>
      <c r="H101" s="438"/>
      <c r="I101" s="83"/>
      <c r="J101" s="471"/>
      <c r="K101" s="471"/>
      <c r="L101" s="408"/>
      <c r="M101" s="142"/>
      <c r="N101" s="142"/>
      <c r="O101" s="142"/>
      <c r="Q101" s="281">
        <f t="shared" si="20"/>
        <v>0</v>
      </c>
      <c r="R101" s="121">
        <f t="shared" si="21"/>
        <v>0</v>
      </c>
      <c r="S101" s="269">
        <f t="shared" si="22"/>
        <v>0</v>
      </c>
      <c r="T101" s="71">
        <f t="shared" si="23"/>
        <v>0</v>
      </c>
      <c r="U101" s="268">
        <f t="shared" si="24"/>
        <v>0</v>
      </c>
      <c r="V101" s="121">
        <f t="shared" si="18"/>
        <v>0</v>
      </c>
      <c r="W101" s="270">
        <f t="shared" si="19"/>
        <v>0</v>
      </c>
      <c r="X101" s="21">
        <f t="shared" si="25"/>
        <v>0</v>
      </c>
    </row>
    <row r="102" spans="1:24" x14ac:dyDescent="0.2">
      <c r="A102" s="428"/>
      <c r="B102" s="454"/>
      <c r="C102" s="452"/>
      <c r="D102" s="460"/>
      <c r="E102" s="407"/>
      <c r="F102" s="460"/>
      <c r="G102" s="453"/>
      <c r="H102" s="438"/>
      <c r="I102" s="83"/>
      <c r="J102" s="471"/>
      <c r="K102" s="471"/>
      <c r="L102" s="408"/>
      <c r="M102" s="142"/>
      <c r="N102" s="142"/>
      <c r="O102" s="142"/>
      <c r="Q102" s="281">
        <f t="shared" si="20"/>
        <v>0</v>
      </c>
      <c r="R102" s="121">
        <f t="shared" si="21"/>
        <v>0</v>
      </c>
      <c r="S102" s="269">
        <f t="shared" si="22"/>
        <v>0</v>
      </c>
      <c r="T102" s="71">
        <f t="shared" si="23"/>
        <v>0</v>
      </c>
      <c r="U102" s="268">
        <f t="shared" si="24"/>
        <v>0</v>
      </c>
      <c r="V102" s="121">
        <f t="shared" si="18"/>
        <v>0</v>
      </c>
      <c r="W102" s="270">
        <f t="shared" si="19"/>
        <v>0</v>
      </c>
      <c r="X102" s="21">
        <f t="shared" si="25"/>
        <v>0</v>
      </c>
    </row>
    <row r="103" spans="1:24" x14ac:dyDescent="0.2">
      <c r="A103" s="428"/>
      <c r="B103" s="454"/>
      <c r="C103" s="452"/>
      <c r="D103" s="460"/>
      <c r="E103" s="407"/>
      <c r="F103" s="460"/>
      <c r="G103" s="453"/>
      <c r="H103" s="438"/>
      <c r="I103" s="83"/>
      <c r="J103" s="471"/>
      <c r="K103" s="471"/>
      <c r="L103" s="408"/>
      <c r="M103" s="142"/>
      <c r="N103" s="142"/>
      <c r="O103" s="142"/>
      <c r="Q103" s="281">
        <f t="shared" si="20"/>
        <v>0</v>
      </c>
      <c r="R103" s="121">
        <f t="shared" si="21"/>
        <v>0</v>
      </c>
      <c r="S103" s="269">
        <f t="shared" si="22"/>
        <v>0</v>
      </c>
      <c r="T103" s="71">
        <f t="shared" si="23"/>
        <v>0</v>
      </c>
      <c r="U103" s="268">
        <f t="shared" si="24"/>
        <v>0</v>
      </c>
      <c r="V103" s="121">
        <f t="shared" si="18"/>
        <v>0</v>
      </c>
      <c r="W103" s="270">
        <f t="shared" si="19"/>
        <v>0</v>
      </c>
      <c r="X103" s="21">
        <f t="shared" si="25"/>
        <v>0</v>
      </c>
    </row>
    <row r="104" spans="1:24" x14ac:dyDescent="0.2">
      <c r="A104" s="428"/>
      <c r="B104" s="454"/>
      <c r="C104" s="452"/>
      <c r="D104" s="460"/>
      <c r="E104" s="407"/>
      <c r="F104" s="460"/>
      <c r="G104" s="453"/>
      <c r="H104" s="438"/>
      <c r="I104" s="83"/>
      <c r="J104" s="471"/>
      <c r="K104" s="471"/>
      <c r="L104" s="408"/>
      <c r="M104" s="142"/>
      <c r="N104" s="142"/>
      <c r="O104" s="142"/>
      <c r="Q104" s="281">
        <f t="shared" si="20"/>
        <v>0</v>
      </c>
      <c r="R104" s="121">
        <f t="shared" si="21"/>
        <v>0</v>
      </c>
      <c r="S104" s="269">
        <f t="shared" si="22"/>
        <v>0</v>
      </c>
      <c r="T104" s="71">
        <f t="shared" si="23"/>
        <v>0</v>
      </c>
      <c r="U104" s="268">
        <f t="shared" si="24"/>
        <v>0</v>
      </c>
      <c r="V104" s="121">
        <f t="shared" si="18"/>
        <v>0</v>
      </c>
      <c r="W104" s="270">
        <f t="shared" si="19"/>
        <v>0</v>
      </c>
      <c r="X104" s="21">
        <f t="shared" si="25"/>
        <v>0</v>
      </c>
    </row>
    <row r="105" spans="1:24" x14ac:dyDescent="0.2">
      <c r="A105" s="428"/>
      <c r="B105" s="454"/>
      <c r="C105" s="452"/>
      <c r="D105" s="460"/>
      <c r="E105" s="407"/>
      <c r="F105" s="460"/>
      <c r="G105" s="453"/>
      <c r="H105" s="438"/>
      <c r="I105" s="83"/>
      <c r="J105" s="471"/>
      <c r="K105" s="471"/>
      <c r="L105" s="408"/>
      <c r="M105" s="142"/>
      <c r="N105" s="142"/>
      <c r="O105" s="142"/>
      <c r="Q105" s="281">
        <f>E105*D105*J105*0.001</f>
        <v>0</v>
      </c>
      <c r="R105" s="121">
        <f>E105*D105*K105*0.000001</f>
        <v>0</v>
      </c>
      <c r="S105" s="269">
        <f>E105*D105*L105*0.000001</f>
        <v>0</v>
      </c>
      <c r="T105" s="71">
        <f>F105*Q105</f>
        <v>0</v>
      </c>
      <c r="U105" s="268">
        <f>Q105*1</f>
        <v>0</v>
      </c>
      <c r="V105" s="121">
        <f t="shared" si="18"/>
        <v>0</v>
      </c>
      <c r="W105" s="270">
        <f t="shared" si="19"/>
        <v>0</v>
      </c>
      <c r="X105" s="21">
        <f>SUM(U105:W105)</f>
        <v>0</v>
      </c>
    </row>
    <row r="106" spans="1:24" x14ac:dyDescent="0.2">
      <c r="A106" s="428"/>
      <c r="B106" s="454"/>
      <c r="C106" s="452"/>
      <c r="D106" s="460"/>
      <c r="E106" s="407"/>
      <c r="F106" s="460"/>
      <c r="G106" s="453"/>
      <c r="H106" s="438"/>
      <c r="I106" s="83"/>
      <c r="J106" s="471"/>
      <c r="K106" s="471"/>
      <c r="L106" s="408"/>
      <c r="M106" s="142"/>
      <c r="N106" s="142"/>
      <c r="O106" s="142"/>
      <c r="Q106" s="281">
        <f>E106*D106*J106*0.001</f>
        <v>0</v>
      </c>
      <c r="R106" s="121">
        <f>E106*D106*K106*0.000001</f>
        <v>0</v>
      </c>
      <c r="S106" s="269">
        <f>E106*D106*L106*0.000001</f>
        <v>0</v>
      </c>
      <c r="T106" s="71">
        <f>F106*Q106</f>
        <v>0</v>
      </c>
      <c r="U106" s="268">
        <f>Q106*1</f>
        <v>0</v>
      </c>
      <c r="V106" s="121">
        <f t="shared" si="18"/>
        <v>0</v>
      </c>
      <c r="W106" s="270">
        <f t="shared" si="19"/>
        <v>0</v>
      </c>
      <c r="X106" s="21">
        <f>SUM(U106:W106)</f>
        <v>0</v>
      </c>
    </row>
    <row r="107" spans="1:24" x14ac:dyDescent="0.2">
      <c r="A107" s="428"/>
      <c r="B107" s="454"/>
      <c r="C107" s="452"/>
      <c r="D107" s="460"/>
      <c r="E107" s="407"/>
      <c r="F107" s="460"/>
      <c r="G107" s="453"/>
      <c r="H107" s="438"/>
      <c r="I107" s="83"/>
      <c r="J107" s="471"/>
      <c r="K107" s="407"/>
      <c r="L107" s="463"/>
      <c r="M107" s="142"/>
      <c r="N107" s="142"/>
      <c r="O107" s="142"/>
      <c r="Q107" s="281">
        <f>E107*D107*J107*0.001</f>
        <v>0</v>
      </c>
      <c r="R107" s="121">
        <f>E107*D107*K107*0.000001</f>
        <v>0</v>
      </c>
      <c r="S107" s="269">
        <f>E107*D107*L107*0.000001</f>
        <v>0</v>
      </c>
      <c r="T107" s="71">
        <f>F107*Q107</f>
        <v>0</v>
      </c>
      <c r="U107" s="268">
        <f>Q107*1</f>
        <v>0</v>
      </c>
      <c r="V107" s="121">
        <f t="shared" si="18"/>
        <v>0</v>
      </c>
      <c r="W107" s="270">
        <f t="shared" si="19"/>
        <v>0</v>
      </c>
      <c r="X107" s="21">
        <f>SUM(U107:W107)</f>
        <v>0</v>
      </c>
    </row>
    <row r="108" spans="1:24" ht="15.75" thickBot="1" x14ac:dyDescent="0.25">
      <c r="A108" s="102"/>
      <c r="B108" s="128"/>
      <c r="C108" s="465"/>
      <c r="D108" s="465"/>
      <c r="E108" s="410"/>
      <c r="F108" s="465"/>
      <c r="G108" s="102"/>
      <c r="H108" s="85"/>
      <c r="I108" s="86"/>
      <c r="J108" s="472"/>
      <c r="K108" s="410"/>
      <c r="L108" s="467"/>
      <c r="M108" s="142"/>
      <c r="N108" s="142"/>
      <c r="O108" s="142"/>
      <c r="Q108" s="281">
        <f>E108*D108*J108*0.001</f>
        <v>0</v>
      </c>
      <c r="R108" s="121">
        <f>E108*D108*K108*0.000001</f>
        <v>0</v>
      </c>
      <c r="S108" s="269">
        <f>E108*D108*L108*0.000001</f>
        <v>0</v>
      </c>
      <c r="T108" s="23">
        <f>F108*Q108</f>
        <v>0</v>
      </c>
      <c r="U108" s="160">
        <f>Q108*1</f>
        <v>0</v>
      </c>
      <c r="V108" s="121">
        <f t="shared" si="18"/>
        <v>0</v>
      </c>
      <c r="W108" s="270">
        <f t="shared" si="19"/>
        <v>0</v>
      </c>
      <c r="X108" s="271">
        <f>SUM(U108:W108)</f>
        <v>0</v>
      </c>
    </row>
    <row r="109" spans="1:24" ht="18.75" thickBot="1" x14ac:dyDescent="0.3">
      <c r="A109" s="142"/>
      <c r="B109" s="142"/>
      <c r="C109" s="142"/>
      <c r="D109" s="142"/>
      <c r="E109" s="142"/>
      <c r="F109" s="142"/>
      <c r="G109" s="142"/>
      <c r="H109" s="142"/>
      <c r="I109" s="142"/>
      <c r="J109" s="142"/>
      <c r="K109" s="142"/>
      <c r="L109" s="142"/>
      <c r="M109" s="142"/>
      <c r="N109" s="142"/>
      <c r="O109" s="142"/>
      <c r="Q109" s="48">
        <f t="shared" ref="Q109:X109" si="26">SUM(Q89:Q108)</f>
        <v>0</v>
      </c>
      <c r="R109" s="49">
        <f t="shared" si="26"/>
        <v>0</v>
      </c>
      <c r="S109" s="49">
        <f t="shared" si="26"/>
        <v>0</v>
      </c>
      <c r="T109" s="50">
        <f t="shared" si="26"/>
        <v>0</v>
      </c>
      <c r="U109" s="48">
        <f t="shared" si="26"/>
        <v>0</v>
      </c>
      <c r="V109" s="50">
        <f t="shared" si="26"/>
        <v>0</v>
      </c>
      <c r="W109" s="48">
        <f t="shared" si="26"/>
        <v>0</v>
      </c>
      <c r="X109" s="50">
        <f t="shared" si="26"/>
        <v>0</v>
      </c>
    </row>
    <row r="110" spans="1:24" ht="16.5" customHeight="1" thickBot="1" x14ac:dyDescent="0.3">
      <c r="A110" s="638" t="s">
        <v>472</v>
      </c>
      <c r="B110" s="639"/>
      <c r="C110" s="639"/>
      <c r="D110" s="639"/>
      <c r="E110" s="639"/>
      <c r="F110" s="639"/>
      <c r="G110" s="639"/>
      <c r="H110" s="639"/>
      <c r="I110" s="639"/>
      <c r="J110" s="639"/>
      <c r="K110" s="639"/>
      <c r="L110" s="639"/>
      <c r="M110" s="639"/>
      <c r="N110" s="639"/>
      <c r="O110" s="640"/>
      <c r="Q110" s="26"/>
      <c r="R110" s="26"/>
      <c r="S110" s="25"/>
      <c r="T110" s="26"/>
      <c r="U110" s="25"/>
      <c r="V110" s="25"/>
      <c r="W110" s="25"/>
      <c r="X110" s="25"/>
    </row>
    <row r="111" spans="1:24" ht="16.5" customHeight="1" thickBot="1" x14ac:dyDescent="0.3">
      <c r="A111" s="641" t="s">
        <v>270</v>
      </c>
      <c r="B111" s="642"/>
      <c r="C111" s="642"/>
      <c r="D111" s="642"/>
      <c r="E111" s="642"/>
      <c r="F111" s="642"/>
      <c r="G111" s="642"/>
      <c r="H111" s="642"/>
      <c r="I111" s="642"/>
      <c r="J111" s="642"/>
      <c r="K111" s="642"/>
      <c r="L111" s="642"/>
      <c r="M111" s="642"/>
      <c r="N111" s="642"/>
      <c r="O111" s="643"/>
      <c r="P111" s="25"/>
      <c r="Q111" s="25"/>
      <c r="R111" s="25"/>
      <c r="S111" s="25"/>
      <c r="T111" s="25"/>
      <c r="U111" s="25"/>
      <c r="V111" s="25"/>
      <c r="W111" s="25"/>
    </row>
    <row r="112" spans="1:24" ht="32.25" thickBot="1" x14ac:dyDescent="0.4">
      <c r="A112" s="635" t="s">
        <v>103</v>
      </c>
      <c r="B112" s="636"/>
      <c r="C112" s="636"/>
      <c r="D112" s="636"/>
      <c r="E112" s="636"/>
      <c r="F112" s="637"/>
      <c r="G112" s="635" t="s">
        <v>106</v>
      </c>
      <c r="H112" s="636"/>
      <c r="I112" s="636"/>
      <c r="J112" s="636"/>
      <c r="K112" s="636"/>
      <c r="L112" s="637"/>
      <c r="M112" s="283" t="s">
        <v>104</v>
      </c>
      <c r="N112" s="636" t="s">
        <v>105</v>
      </c>
      <c r="O112" s="637"/>
      <c r="P112" s="80"/>
      <c r="Q112" s="617" t="s">
        <v>35</v>
      </c>
      <c r="R112" s="618"/>
      <c r="S112" s="618"/>
      <c r="T112" s="619"/>
      <c r="U112" s="676" t="s">
        <v>391</v>
      </c>
      <c r="V112" s="677"/>
      <c r="W112" s="677"/>
      <c r="X112" s="678"/>
    </row>
    <row r="113" spans="1:84" ht="158.25" thickBot="1" x14ac:dyDescent="0.25">
      <c r="A113" s="256" t="s">
        <v>6</v>
      </c>
      <c r="B113" s="258" t="s">
        <v>4</v>
      </c>
      <c r="C113" s="258" t="s">
        <v>5</v>
      </c>
      <c r="D113" s="257" t="s">
        <v>245</v>
      </c>
      <c r="E113" s="258" t="s">
        <v>248</v>
      </c>
      <c r="F113" s="284" t="s">
        <v>249</v>
      </c>
      <c r="G113" s="260" t="s">
        <v>250</v>
      </c>
      <c r="H113" s="258" t="s">
        <v>251</v>
      </c>
      <c r="I113" s="258" t="s">
        <v>252</v>
      </c>
      <c r="J113" s="258" t="s">
        <v>253</v>
      </c>
      <c r="K113" s="258" t="s">
        <v>254</v>
      </c>
      <c r="L113" s="257" t="s">
        <v>255</v>
      </c>
      <c r="M113" s="285" t="s">
        <v>389</v>
      </c>
      <c r="N113" s="261" t="s">
        <v>404</v>
      </c>
      <c r="O113" s="262" t="s">
        <v>405</v>
      </c>
      <c r="P113" s="286"/>
      <c r="Q113" s="51" t="s">
        <v>389</v>
      </c>
      <c r="R113" s="52" t="s">
        <v>387</v>
      </c>
      <c r="S113" s="53" t="s">
        <v>388</v>
      </c>
      <c r="T113" s="54" t="s">
        <v>403</v>
      </c>
      <c r="U113" s="51" t="s">
        <v>390</v>
      </c>
      <c r="V113" s="52" t="s">
        <v>387</v>
      </c>
      <c r="W113" s="55" t="s">
        <v>388</v>
      </c>
      <c r="X113" s="57" t="s">
        <v>26</v>
      </c>
    </row>
    <row r="114" spans="1:84" x14ac:dyDescent="0.2">
      <c r="A114" s="468" t="s">
        <v>206</v>
      </c>
      <c r="B114" s="454"/>
      <c r="C114" s="455"/>
      <c r="D114" s="455"/>
      <c r="E114" s="454"/>
      <c r="F114" s="458"/>
      <c r="G114" s="457"/>
      <c r="H114" s="125"/>
      <c r="I114" s="125"/>
      <c r="J114" s="125"/>
      <c r="K114" s="125"/>
      <c r="L114" s="456"/>
      <c r="M114" s="473"/>
      <c r="N114" s="125"/>
      <c r="O114" s="474"/>
      <c r="Q114" s="281">
        <f t="shared" ref="Q114:Q134" si="27">(G114*3.664*E114)-(((H114*I114-L114)+(J114*K114))*3.664)</f>
        <v>0</v>
      </c>
      <c r="R114" s="121">
        <f t="shared" ref="R114:R134" si="28">E114*N114*0.001</f>
        <v>0</v>
      </c>
      <c r="S114" s="269">
        <f t="shared" ref="S114:S134" si="29">E114*O114*0.001</f>
        <v>0</v>
      </c>
      <c r="T114" s="270">
        <f t="shared" ref="T114:T134" si="30">F114*Q114</f>
        <v>0</v>
      </c>
      <c r="U114" s="281">
        <f>Q114*1</f>
        <v>0</v>
      </c>
      <c r="V114" s="121">
        <f>R114*28</f>
        <v>0</v>
      </c>
      <c r="W114" s="270">
        <f>S114*265</f>
        <v>0</v>
      </c>
      <c r="X114" s="46">
        <f>SUM(U114:W114)</f>
        <v>0</v>
      </c>
    </row>
    <row r="115" spans="1:84" ht="15.75" thickBot="1" x14ac:dyDescent="0.25">
      <c r="A115" s="468" t="s">
        <v>206</v>
      </c>
      <c r="B115" s="454"/>
      <c r="C115" s="452"/>
      <c r="D115" s="452"/>
      <c r="E115" s="100"/>
      <c r="F115" s="350"/>
      <c r="G115" s="99"/>
      <c r="H115" s="82"/>
      <c r="I115" s="82"/>
      <c r="J115" s="82"/>
      <c r="K115" s="82"/>
      <c r="L115" s="406"/>
      <c r="M115" s="475"/>
      <c r="N115" s="82"/>
      <c r="O115" s="459"/>
      <c r="Q115" s="281">
        <f t="shared" si="27"/>
        <v>0</v>
      </c>
      <c r="R115" s="121">
        <f t="shared" si="28"/>
        <v>0</v>
      </c>
      <c r="S115" s="269">
        <f t="shared" si="29"/>
        <v>0</v>
      </c>
      <c r="T115" s="71">
        <f t="shared" si="30"/>
        <v>0</v>
      </c>
      <c r="U115" s="268">
        <f>Q115*1</f>
        <v>0</v>
      </c>
      <c r="V115" s="121">
        <f t="shared" ref="V115:V133" si="31">R115*28</f>
        <v>0</v>
      </c>
      <c r="W115" s="270">
        <f t="shared" ref="W115:W134" si="32">S115*265</f>
        <v>0</v>
      </c>
      <c r="X115" s="287">
        <f>SUM(U115:W115)</f>
        <v>0</v>
      </c>
    </row>
    <row r="116" spans="1:84" s="288" customFormat="1" ht="15.75" thickBot="1" x14ac:dyDescent="0.25">
      <c r="A116" s="468" t="s">
        <v>206</v>
      </c>
      <c r="B116" s="454"/>
      <c r="C116" s="452"/>
      <c r="D116" s="452"/>
      <c r="E116" s="100"/>
      <c r="F116" s="350"/>
      <c r="G116" s="99"/>
      <c r="H116" s="82"/>
      <c r="I116" s="82"/>
      <c r="J116" s="82"/>
      <c r="K116" s="82"/>
      <c r="L116" s="406"/>
      <c r="M116" s="475"/>
      <c r="N116" s="82"/>
      <c r="O116" s="459"/>
      <c r="P116" s="13"/>
      <c r="Q116" s="281">
        <f t="shared" si="27"/>
        <v>0</v>
      </c>
      <c r="R116" s="121">
        <f t="shared" si="28"/>
        <v>0</v>
      </c>
      <c r="S116" s="269">
        <f t="shared" si="29"/>
        <v>0</v>
      </c>
      <c r="T116" s="71">
        <f t="shared" si="30"/>
        <v>0</v>
      </c>
      <c r="U116" s="268">
        <f t="shared" ref="U116:U130" si="33">Q116*1</f>
        <v>0</v>
      </c>
      <c r="V116" s="121">
        <f t="shared" si="31"/>
        <v>0</v>
      </c>
      <c r="W116" s="270">
        <f t="shared" si="32"/>
        <v>0</v>
      </c>
      <c r="X116" s="287">
        <f t="shared" ref="X116:X130" si="34">SUM(U116:W116)</f>
        <v>0</v>
      </c>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row>
    <row r="117" spans="1:84" x14ac:dyDescent="0.2">
      <c r="A117" s="468" t="s">
        <v>206</v>
      </c>
      <c r="B117" s="454"/>
      <c r="C117" s="452"/>
      <c r="D117" s="452"/>
      <c r="E117" s="100"/>
      <c r="F117" s="350"/>
      <c r="G117" s="99"/>
      <c r="H117" s="82"/>
      <c r="I117" s="82"/>
      <c r="J117" s="82"/>
      <c r="K117" s="82"/>
      <c r="L117" s="406"/>
      <c r="M117" s="475"/>
      <c r="N117" s="82"/>
      <c r="O117" s="459"/>
      <c r="Q117" s="281">
        <f t="shared" si="27"/>
        <v>0</v>
      </c>
      <c r="R117" s="121">
        <f t="shared" si="28"/>
        <v>0</v>
      </c>
      <c r="S117" s="269">
        <f t="shared" si="29"/>
        <v>0</v>
      </c>
      <c r="T117" s="71">
        <f t="shared" si="30"/>
        <v>0</v>
      </c>
      <c r="U117" s="268">
        <f t="shared" si="33"/>
        <v>0</v>
      </c>
      <c r="V117" s="121">
        <f t="shared" si="31"/>
        <v>0</v>
      </c>
      <c r="W117" s="270">
        <f t="shared" si="32"/>
        <v>0</v>
      </c>
      <c r="X117" s="287">
        <f t="shared" si="34"/>
        <v>0</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row>
    <row r="118" spans="1:84" x14ac:dyDescent="0.2">
      <c r="A118" s="468" t="s">
        <v>206</v>
      </c>
      <c r="B118" s="454"/>
      <c r="C118" s="452"/>
      <c r="D118" s="452"/>
      <c r="E118" s="100"/>
      <c r="F118" s="350"/>
      <c r="G118" s="99"/>
      <c r="H118" s="82"/>
      <c r="I118" s="82"/>
      <c r="J118" s="82"/>
      <c r="K118" s="82"/>
      <c r="L118" s="406"/>
      <c r="M118" s="475"/>
      <c r="N118" s="82"/>
      <c r="O118" s="459"/>
      <c r="Q118" s="281">
        <f t="shared" si="27"/>
        <v>0</v>
      </c>
      <c r="R118" s="121">
        <f t="shared" si="28"/>
        <v>0</v>
      </c>
      <c r="S118" s="269">
        <f t="shared" si="29"/>
        <v>0</v>
      </c>
      <c r="T118" s="71">
        <f t="shared" si="30"/>
        <v>0</v>
      </c>
      <c r="U118" s="268">
        <f t="shared" si="33"/>
        <v>0</v>
      </c>
      <c r="V118" s="121">
        <f t="shared" si="31"/>
        <v>0</v>
      </c>
      <c r="W118" s="270">
        <f t="shared" si="32"/>
        <v>0</v>
      </c>
      <c r="X118" s="287">
        <f t="shared" si="34"/>
        <v>0</v>
      </c>
    </row>
    <row r="119" spans="1:84" x14ac:dyDescent="0.2">
      <c r="A119" s="468" t="s">
        <v>206</v>
      </c>
      <c r="B119" s="454"/>
      <c r="C119" s="452"/>
      <c r="D119" s="452"/>
      <c r="E119" s="100"/>
      <c r="F119" s="350"/>
      <c r="G119" s="99"/>
      <c r="H119" s="82"/>
      <c r="I119" s="82"/>
      <c r="J119" s="82"/>
      <c r="K119" s="82"/>
      <c r="L119" s="406"/>
      <c r="M119" s="475"/>
      <c r="N119" s="82"/>
      <c r="O119" s="459"/>
      <c r="Q119" s="281">
        <f t="shared" si="27"/>
        <v>0</v>
      </c>
      <c r="R119" s="121">
        <f t="shared" si="28"/>
        <v>0</v>
      </c>
      <c r="S119" s="269">
        <f t="shared" si="29"/>
        <v>0</v>
      </c>
      <c r="T119" s="71">
        <f t="shared" si="30"/>
        <v>0</v>
      </c>
      <c r="U119" s="268">
        <f t="shared" si="33"/>
        <v>0</v>
      </c>
      <c r="V119" s="121">
        <f t="shared" si="31"/>
        <v>0</v>
      </c>
      <c r="W119" s="270">
        <f t="shared" si="32"/>
        <v>0</v>
      </c>
      <c r="X119" s="287">
        <f t="shared" si="34"/>
        <v>0</v>
      </c>
    </row>
    <row r="120" spans="1:84" x14ac:dyDescent="0.2">
      <c r="A120" s="468" t="s">
        <v>206</v>
      </c>
      <c r="B120" s="454"/>
      <c r="C120" s="452"/>
      <c r="D120" s="452"/>
      <c r="E120" s="100"/>
      <c r="F120" s="350"/>
      <c r="G120" s="99"/>
      <c r="H120" s="82"/>
      <c r="I120" s="82"/>
      <c r="J120" s="82"/>
      <c r="K120" s="82"/>
      <c r="L120" s="406"/>
      <c r="M120" s="475"/>
      <c r="N120" s="82"/>
      <c r="O120" s="459"/>
      <c r="Q120" s="281">
        <f t="shared" si="27"/>
        <v>0</v>
      </c>
      <c r="R120" s="121">
        <f t="shared" si="28"/>
        <v>0</v>
      </c>
      <c r="S120" s="269">
        <f t="shared" si="29"/>
        <v>0</v>
      </c>
      <c r="T120" s="71">
        <f t="shared" si="30"/>
        <v>0</v>
      </c>
      <c r="U120" s="268">
        <f t="shared" si="33"/>
        <v>0</v>
      </c>
      <c r="V120" s="121">
        <f t="shared" si="31"/>
        <v>0</v>
      </c>
      <c r="W120" s="270">
        <f t="shared" si="32"/>
        <v>0</v>
      </c>
      <c r="X120" s="287">
        <f t="shared" si="34"/>
        <v>0</v>
      </c>
    </row>
    <row r="121" spans="1:84" x14ac:dyDescent="0.2">
      <c r="A121" s="468" t="s">
        <v>206</v>
      </c>
      <c r="B121" s="454"/>
      <c r="C121" s="452"/>
      <c r="D121" s="452"/>
      <c r="E121" s="100"/>
      <c r="F121" s="350"/>
      <c r="G121" s="99"/>
      <c r="H121" s="82"/>
      <c r="I121" s="82"/>
      <c r="J121" s="82"/>
      <c r="K121" s="82"/>
      <c r="L121" s="406"/>
      <c r="M121" s="475"/>
      <c r="N121" s="82"/>
      <c r="O121" s="459"/>
      <c r="Q121" s="281">
        <f t="shared" si="27"/>
        <v>0</v>
      </c>
      <c r="R121" s="121">
        <f t="shared" si="28"/>
        <v>0</v>
      </c>
      <c r="S121" s="269">
        <f t="shared" si="29"/>
        <v>0</v>
      </c>
      <c r="T121" s="71">
        <f t="shared" si="30"/>
        <v>0</v>
      </c>
      <c r="U121" s="268">
        <f t="shared" si="33"/>
        <v>0</v>
      </c>
      <c r="V121" s="121">
        <f t="shared" si="31"/>
        <v>0</v>
      </c>
      <c r="W121" s="270">
        <f t="shared" si="32"/>
        <v>0</v>
      </c>
      <c r="X121" s="287">
        <f t="shared" si="34"/>
        <v>0</v>
      </c>
    </row>
    <row r="122" spans="1:84" x14ac:dyDescent="0.2">
      <c r="A122" s="468" t="s">
        <v>206</v>
      </c>
      <c r="B122" s="454"/>
      <c r="C122" s="452"/>
      <c r="D122" s="452"/>
      <c r="E122" s="100"/>
      <c r="F122" s="350"/>
      <c r="G122" s="99"/>
      <c r="H122" s="82"/>
      <c r="I122" s="82"/>
      <c r="J122" s="82"/>
      <c r="K122" s="82"/>
      <c r="L122" s="406"/>
      <c r="M122" s="475"/>
      <c r="N122" s="82"/>
      <c r="O122" s="459"/>
      <c r="Q122" s="281">
        <f t="shared" si="27"/>
        <v>0</v>
      </c>
      <c r="R122" s="121">
        <f t="shared" si="28"/>
        <v>0</v>
      </c>
      <c r="S122" s="269">
        <f t="shared" si="29"/>
        <v>0</v>
      </c>
      <c r="T122" s="71">
        <f t="shared" si="30"/>
        <v>0</v>
      </c>
      <c r="U122" s="268">
        <f t="shared" si="33"/>
        <v>0</v>
      </c>
      <c r="V122" s="121">
        <f t="shared" si="31"/>
        <v>0</v>
      </c>
      <c r="W122" s="270">
        <f t="shared" si="32"/>
        <v>0</v>
      </c>
      <c r="X122" s="287">
        <f t="shared" si="34"/>
        <v>0</v>
      </c>
    </row>
    <row r="123" spans="1:84" x14ac:dyDescent="0.2">
      <c r="A123" s="468" t="s">
        <v>206</v>
      </c>
      <c r="B123" s="454"/>
      <c r="C123" s="452"/>
      <c r="D123" s="452"/>
      <c r="E123" s="100"/>
      <c r="F123" s="350"/>
      <c r="G123" s="99"/>
      <c r="H123" s="82"/>
      <c r="I123" s="82"/>
      <c r="J123" s="82"/>
      <c r="K123" s="82"/>
      <c r="L123" s="406"/>
      <c r="M123" s="475"/>
      <c r="N123" s="82"/>
      <c r="O123" s="459"/>
      <c r="Q123" s="281">
        <f t="shared" si="27"/>
        <v>0</v>
      </c>
      <c r="R123" s="121">
        <f t="shared" si="28"/>
        <v>0</v>
      </c>
      <c r="S123" s="269">
        <f t="shared" si="29"/>
        <v>0</v>
      </c>
      <c r="T123" s="71">
        <f t="shared" si="30"/>
        <v>0</v>
      </c>
      <c r="U123" s="268">
        <f t="shared" si="33"/>
        <v>0</v>
      </c>
      <c r="V123" s="121">
        <f t="shared" si="31"/>
        <v>0</v>
      </c>
      <c r="W123" s="270">
        <f t="shared" si="32"/>
        <v>0</v>
      </c>
      <c r="X123" s="287">
        <f t="shared" si="34"/>
        <v>0</v>
      </c>
    </row>
    <row r="124" spans="1:84" x14ac:dyDescent="0.2">
      <c r="A124" s="468" t="s">
        <v>206</v>
      </c>
      <c r="B124" s="454"/>
      <c r="C124" s="452"/>
      <c r="D124" s="452"/>
      <c r="E124" s="100"/>
      <c r="F124" s="350"/>
      <c r="G124" s="99"/>
      <c r="H124" s="82"/>
      <c r="I124" s="82"/>
      <c r="J124" s="82"/>
      <c r="K124" s="82"/>
      <c r="L124" s="406"/>
      <c r="M124" s="475"/>
      <c r="N124" s="82"/>
      <c r="O124" s="459"/>
      <c r="Q124" s="281">
        <f t="shared" si="27"/>
        <v>0</v>
      </c>
      <c r="R124" s="121">
        <f t="shared" si="28"/>
        <v>0</v>
      </c>
      <c r="S124" s="269">
        <f t="shared" si="29"/>
        <v>0</v>
      </c>
      <c r="T124" s="71">
        <f t="shared" si="30"/>
        <v>0</v>
      </c>
      <c r="U124" s="268">
        <f t="shared" si="33"/>
        <v>0</v>
      </c>
      <c r="V124" s="121">
        <f t="shared" si="31"/>
        <v>0</v>
      </c>
      <c r="W124" s="270">
        <f t="shared" si="32"/>
        <v>0</v>
      </c>
      <c r="X124" s="287">
        <f t="shared" si="34"/>
        <v>0</v>
      </c>
    </row>
    <row r="125" spans="1:84" x14ac:dyDescent="0.2">
      <c r="A125" s="468" t="s">
        <v>206</v>
      </c>
      <c r="B125" s="454"/>
      <c r="C125" s="452"/>
      <c r="D125" s="452"/>
      <c r="E125" s="100"/>
      <c r="F125" s="350"/>
      <c r="G125" s="99"/>
      <c r="H125" s="82"/>
      <c r="I125" s="82"/>
      <c r="J125" s="82"/>
      <c r="K125" s="82"/>
      <c r="L125" s="406"/>
      <c r="M125" s="475"/>
      <c r="N125" s="82"/>
      <c r="O125" s="459"/>
      <c r="Q125" s="281">
        <f t="shared" si="27"/>
        <v>0</v>
      </c>
      <c r="R125" s="121">
        <f t="shared" si="28"/>
        <v>0</v>
      </c>
      <c r="S125" s="269">
        <f t="shared" si="29"/>
        <v>0</v>
      </c>
      <c r="T125" s="71">
        <f t="shared" si="30"/>
        <v>0</v>
      </c>
      <c r="U125" s="268">
        <f t="shared" si="33"/>
        <v>0</v>
      </c>
      <c r="V125" s="121">
        <f t="shared" si="31"/>
        <v>0</v>
      </c>
      <c r="W125" s="270">
        <f t="shared" si="32"/>
        <v>0</v>
      </c>
      <c r="X125" s="287">
        <f t="shared" si="34"/>
        <v>0</v>
      </c>
    </row>
    <row r="126" spans="1:84" x14ac:dyDescent="0.2">
      <c r="A126" s="468" t="s">
        <v>206</v>
      </c>
      <c r="B126" s="454"/>
      <c r="C126" s="452"/>
      <c r="D126" s="452"/>
      <c r="E126" s="100"/>
      <c r="F126" s="350"/>
      <c r="G126" s="99"/>
      <c r="H126" s="82"/>
      <c r="I126" s="82"/>
      <c r="J126" s="82"/>
      <c r="K126" s="82"/>
      <c r="L126" s="406"/>
      <c r="M126" s="475"/>
      <c r="N126" s="82"/>
      <c r="O126" s="459"/>
      <c r="Q126" s="281">
        <f t="shared" si="27"/>
        <v>0</v>
      </c>
      <c r="R126" s="121">
        <f t="shared" si="28"/>
        <v>0</v>
      </c>
      <c r="S126" s="269">
        <f t="shared" si="29"/>
        <v>0</v>
      </c>
      <c r="T126" s="71">
        <f t="shared" si="30"/>
        <v>0</v>
      </c>
      <c r="U126" s="268">
        <f t="shared" si="33"/>
        <v>0</v>
      </c>
      <c r="V126" s="121">
        <f t="shared" si="31"/>
        <v>0</v>
      </c>
      <c r="W126" s="270">
        <f t="shared" si="32"/>
        <v>0</v>
      </c>
      <c r="X126" s="287">
        <f t="shared" si="34"/>
        <v>0</v>
      </c>
    </row>
    <row r="127" spans="1:84" x14ac:dyDescent="0.2">
      <c r="A127" s="468" t="s">
        <v>206</v>
      </c>
      <c r="B127" s="454"/>
      <c r="C127" s="452"/>
      <c r="D127" s="452"/>
      <c r="E127" s="100"/>
      <c r="F127" s="350"/>
      <c r="G127" s="99"/>
      <c r="H127" s="82"/>
      <c r="I127" s="82"/>
      <c r="J127" s="82"/>
      <c r="K127" s="82"/>
      <c r="L127" s="406"/>
      <c r="M127" s="475"/>
      <c r="N127" s="82"/>
      <c r="O127" s="459"/>
      <c r="Q127" s="281">
        <f t="shared" si="27"/>
        <v>0</v>
      </c>
      <c r="R127" s="121">
        <f t="shared" si="28"/>
        <v>0</v>
      </c>
      <c r="S127" s="269">
        <f t="shared" si="29"/>
        <v>0</v>
      </c>
      <c r="T127" s="71">
        <f t="shared" si="30"/>
        <v>0</v>
      </c>
      <c r="U127" s="268">
        <f t="shared" si="33"/>
        <v>0</v>
      </c>
      <c r="V127" s="121">
        <f t="shared" si="31"/>
        <v>0</v>
      </c>
      <c r="W127" s="270">
        <f t="shared" si="32"/>
        <v>0</v>
      </c>
      <c r="X127" s="287">
        <f t="shared" si="34"/>
        <v>0</v>
      </c>
    </row>
    <row r="128" spans="1:84" x14ac:dyDescent="0.2">
      <c r="A128" s="468" t="s">
        <v>206</v>
      </c>
      <c r="B128" s="454"/>
      <c r="C128" s="452"/>
      <c r="D128" s="452"/>
      <c r="E128" s="100"/>
      <c r="F128" s="350"/>
      <c r="G128" s="99"/>
      <c r="H128" s="82"/>
      <c r="I128" s="82"/>
      <c r="J128" s="82"/>
      <c r="K128" s="82"/>
      <c r="L128" s="406"/>
      <c r="M128" s="475"/>
      <c r="N128" s="82"/>
      <c r="O128" s="459"/>
      <c r="Q128" s="281">
        <f t="shared" si="27"/>
        <v>0</v>
      </c>
      <c r="R128" s="121">
        <f t="shared" si="28"/>
        <v>0</v>
      </c>
      <c r="S128" s="269">
        <f t="shared" si="29"/>
        <v>0</v>
      </c>
      <c r="T128" s="71">
        <f t="shared" si="30"/>
        <v>0</v>
      </c>
      <c r="U128" s="268">
        <f t="shared" si="33"/>
        <v>0</v>
      </c>
      <c r="V128" s="121">
        <f t="shared" si="31"/>
        <v>0</v>
      </c>
      <c r="W128" s="270">
        <f t="shared" si="32"/>
        <v>0</v>
      </c>
      <c r="X128" s="287">
        <f t="shared" si="34"/>
        <v>0</v>
      </c>
    </row>
    <row r="129" spans="1:84" x14ac:dyDescent="0.2">
      <c r="A129" s="468" t="s">
        <v>206</v>
      </c>
      <c r="B129" s="454"/>
      <c r="C129" s="452"/>
      <c r="D129" s="452"/>
      <c r="E129" s="100"/>
      <c r="F129" s="350"/>
      <c r="G129" s="99"/>
      <c r="H129" s="82"/>
      <c r="I129" s="82"/>
      <c r="J129" s="82"/>
      <c r="K129" s="82"/>
      <c r="L129" s="406"/>
      <c r="M129" s="475"/>
      <c r="N129" s="82"/>
      <c r="O129" s="459"/>
      <c r="Q129" s="281">
        <f t="shared" si="27"/>
        <v>0</v>
      </c>
      <c r="R129" s="121">
        <f t="shared" si="28"/>
        <v>0</v>
      </c>
      <c r="S129" s="269">
        <f t="shared" si="29"/>
        <v>0</v>
      </c>
      <c r="T129" s="71">
        <f t="shared" si="30"/>
        <v>0</v>
      </c>
      <c r="U129" s="268">
        <f t="shared" si="33"/>
        <v>0</v>
      </c>
      <c r="V129" s="121">
        <f t="shared" si="31"/>
        <v>0</v>
      </c>
      <c r="W129" s="270">
        <f t="shared" si="32"/>
        <v>0</v>
      </c>
      <c r="X129" s="287">
        <f t="shared" si="34"/>
        <v>0</v>
      </c>
    </row>
    <row r="130" spans="1:84" x14ac:dyDescent="0.2">
      <c r="A130" s="468" t="s">
        <v>206</v>
      </c>
      <c r="B130" s="454"/>
      <c r="C130" s="452"/>
      <c r="D130" s="452"/>
      <c r="E130" s="100"/>
      <c r="F130" s="350"/>
      <c r="G130" s="99"/>
      <c r="H130" s="82"/>
      <c r="I130" s="82"/>
      <c r="J130" s="82"/>
      <c r="K130" s="82"/>
      <c r="L130" s="406"/>
      <c r="M130" s="475"/>
      <c r="N130" s="82"/>
      <c r="O130" s="459"/>
      <c r="Q130" s="281">
        <f t="shared" si="27"/>
        <v>0</v>
      </c>
      <c r="R130" s="121">
        <f t="shared" si="28"/>
        <v>0</v>
      </c>
      <c r="S130" s="269">
        <f t="shared" si="29"/>
        <v>0</v>
      </c>
      <c r="T130" s="71">
        <f t="shared" si="30"/>
        <v>0</v>
      </c>
      <c r="U130" s="268">
        <f t="shared" si="33"/>
        <v>0</v>
      </c>
      <c r="V130" s="121">
        <f t="shared" si="31"/>
        <v>0</v>
      </c>
      <c r="W130" s="270">
        <f t="shared" si="32"/>
        <v>0</v>
      </c>
      <c r="X130" s="287">
        <f t="shared" si="34"/>
        <v>0</v>
      </c>
    </row>
    <row r="131" spans="1:84" x14ac:dyDescent="0.2">
      <c r="A131" s="468" t="s">
        <v>206</v>
      </c>
      <c r="B131" s="454"/>
      <c r="C131" s="452"/>
      <c r="D131" s="452"/>
      <c r="E131" s="100"/>
      <c r="F131" s="350"/>
      <c r="G131" s="99"/>
      <c r="H131" s="82"/>
      <c r="I131" s="82"/>
      <c r="J131" s="82"/>
      <c r="K131" s="82"/>
      <c r="L131" s="406"/>
      <c r="M131" s="475"/>
      <c r="N131" s="82"/>
      <c r="O131" s="459"/>
      <c r="Q131" s="281">
        <f t="shared" si="27"/>
        <v>0</v>
      </c>
      <c r="R131" s="121">
        <f t="shared" si="28"/>
        <v>0</v>
      </c>
      <c r="S131" s="269">
        <f t="shared" si="29"/>
        <v>0</v>
      </c>
      <c r="T131" s="71">
        <f t="shared" si="30"/>
        <v>0</v>
      </c>
      <c r="U131" s="268">
        <f>Q131*1</f>
        <v>0</v>
      </c>
      <c r="V131" s="121">
        <f t="shared" si="31"/>
        <v>0</v>
      </c>
      <c r="W131" s="270">
        <f t="shared" si="32"/>
        <v>0</v>
      </c>
      <c r="X131" s="287">
        <f>SUM(U131:W131)</f>
        <v>0</v>
      </c>
    </row>
    <row r="132" spans="1:84" x14ac:dyDescent="0.2">
      <c r="A132" s="468" t="s">
        <v>206</v>
      </c>
      <c r="B132" s="454"/>
      <c r="C132" s="452"/>
      <c r="D132" s="452"/>
      <c r="E132" s="100"/>
      <c r="F132" s="350"/>
      <c r="G132" s="99"/>
      <c r="H132" s="82"/>
      <c r="I132" s="82"/>
      <c r="J132" s="82"/>
      <c r="K132" s="82"/>
      <c r="L132" s="406"/>
      <c r="M132" s="475"/>
      <c r="N132" s="82"/>
      <c r="O132" s="459"/>
      <c r="Q132" s="281">
        <f t="shared" si="27"/>
        <v>0</v>
      </c>
      <c r="R132" s="121">
        <f t="shared" si="28"/>
        <v>0</v>
      </c>
      <c r="S132" s="269">
        <f t="shared" si="29"/>
        <v>0</v>
      </c>
      <c r="T132" s="71">
        <f t="shared" si="30"/>
        <v>0</v>
      </c>
      <c r="U132" s="268">
        <f>Q132*1</f>
        <v>0</v>
      </c>
      <c r="V132" s="121">
        <f t="shared" si="31"/>
        <v>0</v>
      </c>
      <c r="W132" s="270">
        <f t="shared" si="32"/>
        <v>0</v>
      </c>
      <c r="X132" s="287">
        <f>SUM(U132:W132)</f>
        <v>0</v>
      </c>
    </row>
    <row r="133" spans="1:84" x14ac:dyDescent="0.2">
      <c r="A133" s="468" t="s">
        <v>206</v>
      </c>
      <c r="B133" s="454"/>
      <c r="C133" s="452"/>
      <c r="D133" s="460"/>
      <c r="E133" s="407"/>
      <c r="F133" s="463"/>
      <c r="G133" s="462"/>
      <c r="H133" s="471"/>
      <c r="I133" s="471"/>
      <c r="J133" s="471"/>
      <c r="K133" s="471"/>
      <c r="L133" s="461"/>
      <c r="M133" s="475"/>
      <c r="N133" s="471"/>
      <c r="O133" s="408"/>
      <c r="Q133" s="281">
        <f t="shared" si="27"/>
        <v>0</v>
      </c>
      <c r="R133" s="121">
        <f t="shared" si="28"/>
        <v>0</v>
      </c>
      <c r="S133" s="269">
        <f t="shared" si="29"/>
        <v>0</v>
      </c>
      <c r="T133" s="71">
        <f t="shared" si="30"/>
        <v>0</v>
      </c>
      <c r="U133" s="268">
        <f>Q133*1</f>
        <v>0</v>
      </c>
      <c r="V133" s="121">
        <f t="shared" si="31"/>
        <v>0</v>
      </c>
      <c r="W133" s="270">
        <f t="shared" si="32"/>
        <v>0</v>
      </c>
      <c r="X133" s="287">
        <f>SUM(U133:W133)</f>
        <v>0</v>
      </c>
    </row>
    <row r="134" spans="1:84" ht="15.75" thickBot="1" x14ac:dyDescent="0.25">
      <c r="A134" s="468" t="s">
        <v>206</v>
      </c>
      <c r="B134" s="128"/>
      <c r="C134" s="410"/>
      <c r="D134" s="465"/>
      <c r="E134" s="410"/>
      <c r="F134" s="467"/>
      <c r="G134" s="466"/>
      <c r="H134" s="472"/>
      <c r="I134" s="472"/>
      <c r="J134" s="472"/>
      <c r="K134" s="472"/>
      <c r="L134" s="409"/>
      <c r="M134" s="476"/>
      <c r="N134" s="472"/>
      <c r="O134" s="411"/>
      <c r="Q134" s="281">
        <f t="shared" si="27"/>
        <v>0</v>
      </c>
      <c r="R134" s="121">
        <f t="shared" si="28"/>
        <v>0</v>
      </c>
      <c r="S134" s="269">
        <f t="shared" si="29"/>
        <v>0</v>
      </c>
      <c r="T134" s="71">
        <f t="shared" si="30"/>
        <v>0</v>
      </c>
      <c r="U134" s="268">
        <f>Q134*1</f>
        <v>0</v>
      </c>
      <c r="V134" s="121">
        <f>R134*28</f>
        <v>0</v>
      </c>
      <c r="W134" s="270">
        <f t="shared" si="32"/>
        <v>0</v>
      </c>
      <c r="X134" s="289">
        <f>SUM(U134:W134)</f>
        <v>0</v>
      </c>
    </row>
    <row r="135" spans="1:84" ht="18.75" thickBot="1" x14ac:dyDescent="0.3">
      <c r="A135" s="142"/>
      <c r="B135" s="142"/>
      <c r="C135" s="272"/>
      <c r="D135" s="272"/>
      <c r="E135" s="142"/>
      <c r="F135" s="142"/>
      <c r="G135" s="213"/>
      <c r="H135" s="142"/>
      <c r="I135" s="142"/>
      <c r="J135" s="142"/>
      <c r="K135" s="142"/>
      <c r="L135" s="142"/>
      <c r="M135" s="142"/>
      <c r="N135" s="213"/>
      <c r="O135" s="213"/>
      <c r="Q135" s="47">
        <f t="shared" ref="Q135:X135" si="35">SUM(Q114:Q134)</f>
        <v>0</v>
      </c>
      <c r="R135" s="47">
        <f t="shared" si="35"/>
        <v>0</v>
      </c>
      <c r="S135" s="47">
        <f t="shared" si="35"/>
        <v>0</v>
      </c>
      <c r="T135" s="47">
        <f t="shared" si="35"/>
        <v>0</v>
      </c>
      <c r="U135" s="47">
        <f t="shared" si="35"/>
        <v>0</v>
      </c>
      <c r="V135" s="47">
        <f t="shared" si="35"/>
        <v>0</v>
      </c>
      <c r="W135" s="47">
        <f t="shared" si="35"/>
        <v>0</v>
      </c>
      <c r="X135" s="47">
        <f t="shared" si="35"/>
        <v>0</v>
      </c>
    </row>
    <row r="136" spans="1:84" x14ac:dyDescent="0.2">
      <c r="A136" s="142"/>
      <c r="B136" s="142"/>
      <c r="C136" s="142"/>
      <c r="D136" s="142"/>
      <c r="E136" s="142"/>
      <c r="F136" s="142"/>
      <c r="G136" s="142"/>
      <c r="H136" s="142"/>
      <c r="I136" s="142"/>
      <c r="J136" s="142"/>
      <c r="K136" s="142"/>
      <c r="L136" s="142"/>
      <c r="M136" s="142"/>
      <c r="N136" s="142"/>
      <c r="O136" s="142"/>
    </row>
    <row r="137" spans="1:84" x14ac:dyDescent="0.2">
      <c r="A137" s="142"/>
      <c r="B137" s="142"/>
      <c r="C137" s="142"/>
      <c r="D137" s="142"/>
      <c r="E137" s="142"/>
      <c r="F137" s="142"/>
      <c r="G137" s="142"/>
      <c r="H137" s="142"/>
      <c r="I137" s="142"/>
      <c r="J137" s="142"/>
      <c r="K137" s="142"/>
      <c r="L137" s="142"/>
      <c r="M137" s="142"/>
      <c r="N137" s="142"/>
      <c r="O137" s="142"/>
    </row>
    <row r="138" spans="1:84" x14ac:dyDescent="0.2">
      <c r="A138" s="142"/>
      <c r="B138" s="142"/>
      <c r="C138" s="213"/>
      <c r="D138" s="142"/>
      <c r="E138" s="142"/>
      <c r="F138" s="142"/>
      <c r="G138" s="142"/>
      <c r="H138" s="142"/>
      <c r="I138" s="142"/>
      <c r="J138" s="142"/>
      <c r="K138" s="142"/>
      <c r="L138" s="142"/>
      <c r="M138" s="142"/>
      <c r="N138" s="142"/>
      <c r="O138" s="142"/>
      <c r="Q138" s="25"/>
      <c r="R138" s="25"/>
      <c r="S138" s="25"/>
      <c r="T138" s="25"/>
      <c r="U138" s="25"/>
      <c r="V138" s="25"/>
      <c r="W138" s="25"/>
      <c r="X138" s="25"/>
    </row>
    <row r="139" spans="1:84" ht="15.75" thickBot="1" x14ac:dyDescent="0.25">
      <c r="A139" s="142"/>
      <c r="B139" s="142"/>
      <c r="C139" s="142"/>
      <c r="D139" s="142"/>
      <c r="E139" s="142"/>
      <c r="F139" s="142"/>
      <c r="G139" s="142"/>
      <c r="H139" s="142"/>
      <c r="I139" s="142"/>
      <c r="J139" s="142"/>
      <c r="K139" s="142"/>
      <c r="L139" s="142"/>
      <c r="M139" s="142"/>
      <c r="N139" s="142"/>
      <c r="O139" s="142"/>
      <c r="Q139" s="25"/>
      <c r="R139" s="25"/>
      <c r="S139" s="25"/>
      <c r="T139" s="25"/>
      <c r="U139" s="25"/>
      <c r="V139" s="25"/>
      <c r="W139" s="25"/>
      <c r="X139" s="25"/>
    </row>
    <row r="140" spans="1:84" ht="16.5" customHeight="1" thickBot="1" x14ac:dyDescent="0.3">
      <c r="A140" s="644" t="s">
        <v>473</v>
      </c>
      <c r="B140" s="645"/>
      <c r="C140" s="645"/>
      <c r="D140" s="645"/>
      <c r="E140" s="645"/>
      <c r="F140" s="645"/>
      <c r="G140" s="645"/>
      <c r="H140" s="645"/>
      <c r="I140" s="645"/>
      <c r="J140" s="646"/>
      <c r="K140" s="146"/>
      <c r="L140" s="146"/>
      <c r="M140" s="146"/>
      <c r="N140" s="146"/>
      <c r="O140" s="146"/>
      <c r="P140" s="146"/>
      <c r="Q140" s="290"/>
      <c r="R140" s="291"/>
      <c r="S140" s="292"/>
    </row>
    <row r="141" spans="1:84" s="293" customFormat="1" ht="16.5" thickBot="1" x14ac:dyDescent="0.3">
      <c r="A141" s="641" t="s">
        <v>107</v>
      </c>
      <c r="B141" s="642"/>
      <c r="C141" s="642"/>
      <c r="D141" s="642"/>
      <c r="E141" s="641" t="s">
        <v>104</v>
      </c>
      <c r="F141" s="642"/>
      <c r="G141" s="643"/>
      <c r="H141" s="642" t="s">
        <v>108</v>
      </c>
      <c r="I141" s="642"/>
      <c r="J141" s="643"/>
      <c r="K141" s="146"/>
      <c r="L141" s="146"/>
      <c r="M141" s="146"/>
      <c r="N141" s="146"/>
      <c r="O141" s="146"/>
      <c r="P141" s="146"/>
      <c r="Q141" s="663" t="s">
        <v>35</v>
      </c>
      <c r="R141" s="664"/>
      <c r="S141" s="665"/>
      <c r="T141" s="146"/>
      <c r="U141" s="638" t="s">
        <v>24</v>
      </c>
      <c r="V141" s="639"/>
      <c r="W141" s="639"/>
      <c r="X141" s="640"/>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row>
    <row r="142" spans="1:84" ht="16.5" thickBot="1" x14ac:dyDescent="0.3">
      <c r="A142" s="294"/>
      <c r="B142" s="295"/>
      <c r="C142" s="296" t="s">
        <v>56</v>
      </c>
      <c r="D142" s="297"/>
      <c r="E142" s="298"/>
      <c r="F142" s="299"/>
      <c r="G142" s="300"/>
      <c r="H142" s="301"/>
      <c r="I142" s="301"/>
      <c r="J142" s="302"/>
      <c r="K142" s="146"/>
      <c r="L142" s="146"/>
      <c r="M142" s="146"/>
      <c r="N142" s="146"/>
      <c r="O142" s="146"/>
      <c r="P142" s="146"/>
      <c r="Q142" s="60"/>
      <c r="R142" s="61"/>
      <c r="S142" s="62"/>
      <c r="U142" s="66"/>
      <c r="V142" s="67"/>
      <c r="W142" s="68"/>
      <c r="X142" s="69"/>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row>
    <row r="143" spans="1:84" ht="186.75" thickBot="1" x14ac:dyDescent="0.25">
      <c r="A143" s="303" t="s">
        <v>6</v>
      </c>
      <c r="B143" s="237" t="s">
        <v>256</v>
      </c>
      <c r="C143" s="237" t="s">
        <v>257</v>
      </c>
      <c r="D143" s="304" t="s">
        <v>258</v>
      </c>
      <c r="E143" s="303" t="s">
        <v>389</v>
      </c>
      <c r="F143" s="237" t="s">
        <v>402</v>
      </c>
      <c r="G143" s="238" t="s">
        <v>388</v>
      </c>
      <c r="H143" s="237" t="s">
        <v>460</v>
      </c>
      <c r="I143" s="237" t="s">
        <v>461</v>
      </c>
      <c r="J143" s="238" t="s">
        <v>462</v>
      </c>
      <c r="K143" s="305"/>
      <c r="L143" s="305"/>
      <c r="M143" s="305"/>
      <c r="N143" s="305"/>
      <c r="O143" s="305"/>
      <c r="P143" s="286"/>
      <c r="Q143" s="37" t="s">
        <v>386</v>
      </c>
      <c r="R143" s="58" t="s">
        <v>387</v>
      </c>
      <c r="S143" s="59" t="s">
        <v>463</v>
      </c>
      <c r="U143" s="31" t="s">
        <v>390</v>
      </c>
      <c r="V143" s="32" t="s">
        <v>402</v>
      </c>
      <c r="W143" s="33" t="s">
        <v>388</v>
      </c>
      <c r="X143" s="34" t="s">
        <v>26</v>
      </c>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row>
    <row r="144" spans="1:84" ht="15.75" x14ac:dyDescent="0.25">
      <c r="A144" s="451"/>
      <c r="B144" s="433"/>
      <c r="C144" s="433"/>
      <c r="D144" s="477"/>
      <c r="E144" s="451"/>
      <c r="F144" s="434"/>
      <c r="G144" s="343"/>
      <c r="H144" s="433"/>
      <c r="I144" s="433"/>
      <c r="J144" s="478"/>
      <c r="K144" s="142"/>
      <c r="L144" s="142"/>
      <c r="M144" s="142"/>
      <c r="N144" s="142"/>
      <c r="O144" s="142"/>
      <c r="Q144" s="281">
        <f t="shared" ref="Q144:Q162" si="36">C144*D144*H144*0.001</f>
        <v>0</v>
      </c>
      <c r="R144" s="306">
        <f t="shared" ref="R144:R162" si="37">C144*D144*I144*0.000001</f>
        <v>0</v>
      </c>
      <c r="S144" s="270">
        <f t="shared" ref="S144:S162" si="38">C144*D144*J144*0.000001</f>
        <v>0</v>
      </c>
      <c r="U144" s="281">
        <f>Q144*1</f>
        <v>0</v>
      </c>
      <c r="V144" s="121">
        <f>R144*28</f>
        <v>0</v>
      </c>
      <c r="W144" s="270">
        <f>S144*265</f>
        <v>0</v>
      </c>
      <c r="X144" s="287">
        <f>SUM(U144:W144)</f>
        <v>0</v>
      </c>
    </row>
    <row r="145" spans="1:24" ht="15.75" x14ac:dyDescent="0.25">
      <c r="A145" s="453"/>
      <c r="B145" s="433"/>
      <c r="C145" s="433"/>
      <c r="D145" s="477"/>
      <c r="E145" s="453"/>
      <c r="F145" s="438"/>
      <c r="G145" s="83"/>
      <c r="H145" s="433"/>
      <c r="I145" s="433"/>
      <c r="J145" s="478"/>
      <c r="K145" s="142"/>
      <c r="L145" s="142"/>
      <c r="M145" s="142"/>
      <c r="N145" s="142"/>
      <c r="O145" s="142"/>
      <c r="Q145" s="281">
        <f t="shared" si="36"/>
        <v>0</v>
      </c>
      <c r="R145" s="306">
        <f t="shared" si="37"/>
        <v>0</v>
      </c>
      <c r="S145" s="270">
        <f t="shared" si="38"/>
        <v>0</v>
      </c>
      <c r="U145" s="281">
        <f t="shared" ref="U145:U159" si="39">Q145*1</f>
        <v>0</v>
      </c>
      <c r="V145" s="121">
        <f t="shared" ref="V145:V162" si="40">R145*28</f>
        <v>0</v>
      </c>
      <c r="W145" s="270">
        <f t="shared" ref="W145:W162" si="41">S145*265</f>
        <v>0</v>
      </c>
      <c r="X145" s="287">
        <f t="shared" ref="X145:X159" si="42">SUM(U145:W145)</f>
        <v>0</v>
      </c>
    </row>
    <row r="146" spans="1:24" ht="15.75" x14ac:dyDescent="0.25">
      <c r="A146" s="453"/>
      <c r="B146" s="433"/>
      <c r="C146" s="433"/>
      <c r="D146" s="477"/>
      <c r="E146" s="453"/>
      <c r="F146" s="438"/>
      <c r="G146" s="83"/>
      <c r="H146" s="433"/>
      <c r="I146" s="433"/>
      <c r="J146" s="478"/>
      <c r="K146" s="142"/>
      <c r="L146" s="142"/>
      <c r="M146" s="142"/>
      <c r="N146" s="142"/>
      <c r="O146" s="142"/>
      <c r="Q146" s="281">
        <f t="shared" si="36"/>
        <v>0</v>
      </c>
      <c r="R146" s="306">
        <f t="shared" si="37"/>
        <v>0</v>
      </c>
      <c r="S146" s="270">
        <f t="shared" si="38"/>
        <v>0</v>
      </c>
      <c r="U146" s="281">
        <f t="shared" si="39"/>
        <v>0</v>
      </c>
      <c r="V146" s="121">
        <f t="shared" si="40"/>
        <v>0</v>
      </c>
      <c r="W146" s="270">
        <f t="shared" si="41"/>
        <v>0</v>
      </c>
      <c r="X146" s="287">
        <f t="shared" si="42"/>
        <v>0</v>
      </c>
    </row>
    <row r="147" spans="1:24" ht="15.75" x14ac:dyDescent="0.25">
      <c r="A147" s="453"/>
      <c r="B147" s="433"/>
      <c r="C147" s="433"/>
      <c r="D147" s="477"/>
      <c r="E147" s="453"/>
      <c r="F147" s="438"/>
      <c r="G147" s="83"/>
      <c r="H147" s="433"/>
      <c r="I147" s="433"/>
      <c r="J147" s="478"/>
      <c r="K147" s="142"/>
      <c r="L147" s="142"/>
      <c r="M147" s="142"/>
      <c r="N147" s="142"/>
      <c r="O147" s="142"/>
      <c r="Q147" s="281">
        <f t="shared" si="36"/>
        <v>0</v>
      </c>
      <c r="R147" s="306">
        <f t="shared" si="37"/>
        <v>0</v>
      </c>
      <c r="S147" s="270">
        <f t="shared" si="38"/>
        <v>0</v>
      </c>
      <c r="U147" s="281">
        <f t="shared" si="39"/>
        <v>0</v>
      </c>
      <c r="V147" s="121">
        <f t="shared" si="40"/>
        <v>0</v>
      </c>
      <c r="W147" s="270">
        <f t="shared" si="41"/>
        <v>0</v>
      </c>
      <c r="X147" s="287">
        <f t="shared" si="42"/>
        <v>0</v>
      </c>
    </row>
    <row r="148" spans="1:24" ht="15.75" x14ac:dyDescent="0.25">
      <c r="A148" s="453"/>
      <c r="B148" s="433"/>
      <c r="C148" s="433"/>
      <c r="D148" s="477"/>
      <c r="E148" s="453"/>
      <c r="F148" s="438"/>
      <c r="G148" s="83"/>
      <c r="H148" s="433"/>
      <c r="I148" s="433"/>
      <c r="J148" s="478"/>
      <c r="K148" s="142"/>
      <c r="L148" s="142"/>
      <c r="M148" s="142"/>
      <c r="N148" s="142"/>
      <c r="O148" s="142"/>
      <c r="Q148" s="281">
        <f t="shared" si="36"/>
        <v>0</v>
      </c>
      <c r="R148" s="306">
        <f t="shared" si="37"/>
        <v>0</v>
      </c>
      <c r="S148" s="270">
        <f t="shared" si="38"/>
        <v>0</v>
      </c>
      <c r="U148" s="281">
        <f t="shared" si="39"/>
        <v>0</v>
      </c>
      <c r="V148" s="121">
        <f t="shared" si="40"/>
        <v>0</v>
      </c>
      <c r="W148" s="270">
        <f t="shared" si="41"/>
        <v>0</v>
      </c>
      <c r="X148" s="287">
        <f t="shared" si="42"/>
        <v>0</v>
      </c>
    </row>
    <row r="149" spans="1:24" ht="15.75" x14ac:dyDescent="0.25">
      <c r="A149" s="453"/>
      <c r="B149" s="433"/>
      <c r="C149" s="433"/>
      <c r="D149" s="477"/>
      <c r="E149" s="453"/>
      <c r="F149" s="438"/>
      <c r="G149" s="83"/>
      <c r="H149" s="433"/>
      <c r="I149" s="433"/>
      <c r="J149" s="478"/>
      <c r="K149" s="142"/>
      <c r="L149" s="142"/>
      <c r="M149" s="142"/>
      <c r="N149" s="142"/>
      <c r="O149" s="142"/>
      <c r="Q149" s="281">
        <f t="shared" si="36"/>
        <v>0</v>
      </c>
      <c r="R149" s="306">
        <f t="shared" si="37"/>
        <v>0</v>
      </c>
      <c r="S149" s="270">
        <f t="shared" si="38"/>
        <v>0</v>
      </c>
      <c r="U149" s="281">
        <f t="shared" si="39"/>
        <v>0</v>
      </c>
      <c r="V149" s="121">
        <f t="shared" si="40"/>
        <v>0</v>
      </c>
      <c r="W149" s="270">
        <f t="shared" si="41"/>
        <v>0</v>
      </c>
      <c r="X149" s="287">
        <f t="shared" si="42"/>
        <v>0</v>
      </c>
    </row>
    <row r="150" spans="1:24" ht="15.75" x14ac:dyDescent="0.25">
      <c r="A150" s="453"/>
      <c r="B150" s="433"/>
      <c r="C150" s="433"/>
      <c r="D150" s="477"/>
      <c r="E150" s="453"/>
      <c r="F150" s="438"/>
      <c r="G150" s="83"/>
      <c r="H150" s="433"/>
      <c r="I150" s="433"/>
      <c r="J150" s="478"/>
      <c r="K150" s="142"/>
      <c r="L150" s="142"/>
      <c r="M150" s="142"/>
      <c r="N150" s="142"/>
      <c r="O150" s="142"/>
      <c r="Q150" s="281">
        <f t="shared" si="36"/>
        <v>0</v>
      </c>
      <c r="R150" s="306">
        <f t="shared" si="37"/>
        <v>0</v>
      </c>
      <c r="S150" s="270">
        <f t="shared" si="38"/>
        <v>0</v>
      </c>
      <c r="U150" s="281">
        <f t="shared" si="39"/>
        <v>0</v>
      </c>
      <c r="V150" s="121">
        <f t="shared" si="40"/>
        <v>0</v>
      </c>
      <c r="W150" s="270">
        <f t="shared" si="41"/>
        <v>0</v>
      </c>
      <c r="X150" s="287">
        <f t="shared" si="42"/>
        <v>0</v>
      </c>
    </row>
    <row r="151" spans="1:24" ht="15.75" x14ac:dyDescent="0.25">
      <c r="A151" s="453"/>
      <c r="B151" s="433"/>
      <c r="C151" s="433"/>
      <c r="D151" s="477"/>
      <c r="E151" s="453"/>
      <c r="F151" s="438"/>
      <c r="G151" s="83"/>
      <c r="H151" s="433"/>
      <c r="I151" s="433"/>
      <c r="J151" s="478"/>
      <c r="K151" s="142"/>
      <c r="L151" s="142"/>
      <c r="M151" s="142"/>
      <c r="N151" s="142"/>
      <c r="O151" s="142"/>
      <c r="Q151" s="281">
        <f t="shared" si="36"/>
        <v>0</v>
      </c>
      <c r="R151" s="306">
        <f t="shared" si="37"/>
        <v>0</v>
      </c>
      <c r="S151" s="270">
        <f t="shared" si="38"/>
        <v>0</v>
      </c>
      <c r="U151" s="281">
        <f t="shared" si="39"/>
        <v>0</v>
      </c>
      <c r="V151" s="121">
        <f t="shared" si="40"/>
        <v>0</v>
      </c>
      <c r="W151" s="270">
        <f t="shared" si="41"/>
        <v>0</v>
      </c>
      <c r="X151" s="287">
        <f t="shared" si="42"/>
        <v>0</v>
      </c>
    </row>
    <row r="152" spans="1:24" ht="15.75" x14ac:dyDescent="0.25">
      <c r="A152" s="453"/>
      <c r="B152" s="433"/>
      <c r="C152" s="433"/>
      <c r="D152" s="477"/>
      <c r="E152" s="453"/>
      <c r="F152" s="438"/>
      <c r="G152" s="83"/>
      <c r="H152" s="433"/>
      <c r="I152" s="433"/>
      <c r="J152" s="478"/>
      <c r="K152" s="142"/>
      <c r="L152" s="142"/>
      <c r="M152" s="142"/>
      <c r="N152" s="142"/>
      <c r="O152" s="142"/>
      <c r="Q152" s="281">
        <f t="shared" si="36"/>
        <v>0</v>
      </c>
      <c r="R152" s="306">
        <f t="shared" si="37"/>
        <v>0</v>
      </c>
      <c r="S152" s="270">
        <f t="shared" si="38"/>
        <v>0</v>
      </c>
      <c r="U152" s="281">
        <f t="shared" si="39"/>
        <v>0</v>
      </c>
      <c r="V152" s="121">
        <f t="shared" si="40"/>
        <v>0</v>
      </c>
      <c r="W152" s="270">
        <f t="shared" si="41"/>
        <v>0</v>
      </c>
      <c r="X152" s="287">
        <f t="shared" si="42"/>
        <v>0</v>
      </c>
    </row>
    <row r="153" spans="1:24" ht="15.75" x14ac:dyDescent="0.25">
      <c r="A153" s="453"/>
      <c r="B153" s="433"/>
      <c r="C153" s="433"/>
      <c r="D153" s="477"/>
      <c r="E153" s="453"/>
      <c r="F153" s="438"/>
      <c r="G153" s="83"/>
      <c r="H153" s="433"/>
      <c r="I153" s="433"/>
      <c r="J153" s="478"/>
      <c r="K153" s="142"/>
      <c r="L153" s="142"/>
      <c r="M153" s="142"/>
      <c r="N153" s="142"/>
      <c r="O153" s="142"/>
      <c r="Q153" s="281">
        <f t="shared" si="36"/>
        <v>0</v>
      </c>
      <c r="R153" s="306">
        <f t="shared" si="37"/>
        <v>0</v>
      </c>
      <c r="S153" s="270">
        <f t="shared" si="38"/>
        <v>0</v>
      </c>
      <c r="U153" s="281">
        <f t="shared" si="39"/>
        <v>0</v>
      </c>
      <c r="V153" s="121">
        <f t="shared" si="40"/>
        <v>0</v>
      </c>
      <c r="W153" s="270">
        <f t="shared" si="41"/>
        <v>0</v>
      </c>
      <c r="X153" s="287">
        <f t="shared" si="42"/>
        <v>0</v>
      </c>
    </row>
    <row r="154" spans="1:24" ht="15.75" x14ac:dyDescent="0.25">
      <c r="A154" s="453"/>
      <c r="B154" s="433"/>
      <c r="C154" s="433"/>
      <c r="D154" s="477"/>
      <c r="E154" s="453"/>
      <c r="F154" s="438"/>
      <c r="G154" s="83"/>
      <c r="H154" s="433"/>
      <c r="I154" s="433"/>
      <c r="J154" s="478"/>
      <c r="K154" s="142"/>
      <c r="L154" s="142"/>
      <c r="M154" s="142"/>
      <c r="N154" s="142"/>
      <c r="O154" s="142"/>
      <c r="Q154" s="281">
        <f t="shared" si="36"/>
        <v>0</v>
      </c>
      <c r="R154" s="306">
        <f t="shared" si="37"/>
        <v>0</v>
      </c>
      <c r="S154" s="270">
        <f t="shared" si="38"/>
        <v>0</v>
      </c>
      <c r="U154" s="281">
        <f t="shared" si="39"/>
        <v>0</v>
      </c>
      <c r="V154" s="121">
        <f t="shared" si="40"/>
        <v>0</v>
      </c>
      <c r="W154" s="270">
        <f t="shared" si="41"/>
        <v>0</v>
      </c>
      <c r="X154" s="287">
        <f t="shared" si="42"/>
        <v>0</v>
      </c>
    </row>
    <row r="155" spans="1:24" ht="15.75" x14ac:dyDescent="0.25">
      <c r="A155" s="453"/>
      <c r="B155" s="433"/>
      <c r="C155" s="433"/>
      <c r="D155" s="477"/>
      <c r="E155" s="453"/>
      <c r="F155" s="438"/>
      <c r="G155" s="83"/>
      <c r="H155" s="433"/>
      <c r="I155" s="433"/>
      <c r="J155" s="478"/>
      <c r="K155" s="142"/>
      <c r="L155" s="142"/>
      <c r="M155" s="142"/>
      <c r="N155" s="142"/>
      <c r="O155" s="142"/>
      <c r="Q155" s="281">
        <f t="shared" si="36"/>
        <v>0</v>
      </c>
      <c r="R155" s="306">
        <f t="shared" si="37"/>
        <v>0</v>
      </c>
      <c r="S155" s="270">
        <f t="shared" si="38"/>
        <v>0</v>
      </c>
      <c r="U155" s="281">
        <f t="shared" si="39"/>
        <v>0</v>
      </c>
      <c r="V155" s="121">
        <f t="shared" si="40"/>
        <v>0</v>
      </c>
      <c r="W155" s="270">
        <f t="shared" si="41"/>
        <v>0</v>
      </c>
      <c r="X155" s="287">
        <f t="shared" si="42"/>
        <v>0</v>
      </c>
    </row>
    <row r="156" spans="1:24" ht="15.75" x14ac:dyDescent="0.25">
      <c r="A156" s="453"/>
      <c r="B156" s="433"/>
      <c r="C156" s="433"/>
      <c r="D156" s="477"/>
      <c r="E156" s="453"/>
      <c r="F156" s="438"/>
      <c r="G156" s="83"/>
      <c r="H156" s="433"/>
      <c r="I156" s="433"/>
      <c r="J156" s="478"/>
      <c r="K156" s="142"/>
      <c r="L156" s="142"/>
      <c r="M156" s="142"/>
      <c r="N156" s="142"/>
      <c r="O156" s="142"/>
      <c r="Q156" s="281">
        <f t="shared" si="36"/>
        <v>0</v>
      </c>
      <c r="R156" s="306">
        <f t="shared" si="37"/>
        <v>0</v>
      </c>
      <c r="S156" s="270">
        <f t="shared" si="38"/>
        <v>0</v>
      </c>
      <c r="U156" s="281">
        <f>Q156*1</f>
        <v>0</v>
      </c>
      <c r="V156" s="121">
        <f t="shared" si="40"/>
        <v>0</v>
      </c>
      <c r="W156" s="270">
        <f t="shared" si="41"/>
        <v>0</v>
      </c>
      <c r="X156" s="287">
        <f>SUM(U156:W156)</f>
        <v>0</v>
      </c>
    </row>
    <row r="157" spans="1:24" ht="15.75" x14ac:dyDescent="0.25">
      <c r="A157" s="453"/>
      <c r="B157" s="433"/>
      <c r="C157" s="433"/>
      <c r="D157" s="477"/>
      <c r="E157" s="453"/>
      <c r="F157" s="438"/>
      <c r="G157" s="83"/>
      <c r="H157" s="433"/>
      <c r="I157" s="433"/>
      <c r="J157" s="478"/>
      <c r="K157" s="142"/>
      <c r="L157" s="142"/>
      <c r="M157" s="142"/>
      <c r="N157" s="142"/>
      <c r="O157" s="142"/>
      <c r="Q157" s="281">
        <f t="shared" si="36"/>
        <v>0</v>
      </c>
      <c r="R157" s="306">
        <f t="shared" si="37"/>
        <v>0</v>
      </c>
      <c r="S157" s="270">
        <f t="shared" si="38"/>
        <v>0</v>
      </c>
      <c r="U157" s="281">
        <f>Q157*1</f>
        <v>0</v>
      </c>
      <c r="V157" s="121">
        <f t="shared" si="40"/>
        <v>0</v>
      </c>
      <c r="W157" s="270">
        <f t="shared" si="41"/>
        <v>0</v>
      </c>
      <c r="X157" s="287">
        <f>SUM(U157:W157)</f>
        <v>0</v>
      </c>
    </row>
    <row r="158" spans="1:24" ht="15.75" x14ac:dyDescent="0.25">
      <c r="A158" s="453"/>
      <c r="B158" s="433"/>
      <c r="C158" s="433"/>
      <c r="D158" s="477"/>
      <c r="E158" s="453"/>
      <c r="F158" s="438"/>
      <c r="G158" s="83"/>
      <c r="H158" s="433"/>
      <c r="I158" s="433"/>
      <c r="J158" s="478"/>
      <c r="K158" s="142"/>
      <c r="L158" s="142"/>
      <c r="M158" s="142"/>
      <c r="N158" s="142"/>
      <c r="O158" s="142"/>
      <c r="Q158" s="281">
        <f t="shared" si="36"/>
        <v>0</v>
      </c>
      <c r="R158" s="306">
        <f t="shared" si="37"/>
        <v>0</v>
      </c>
      <c r="S158" s="270">
        <f t="shared" si="38"/>
        <v>0</v>
      </c>
      <c r="U158" s="281">
        <f>Q158*1</f>
        <v>0</v>
      </c>
      <c r="V158" s="121">
        <f t="shared" si="40"/>
        <v>0</v>
      </c>
      <c r="W158" s="270">
        <f t="shared" si="41"/>
        <v>0</v>
      </c>
      <c r="X158" s="287">
        <f>SUM(U158:W158)</f>
        <v>0</v>
      </c>
    </row>
    <row r="159" spans="1:24" ht="15.75" x14ac:dyDescent="0.25">
      <c r="A159" s="453"/>
      <c r="B159" s="433"/>
      <c r="C159" s="433"/>
      <c r="D159" s="477"/>
      <c r="E159" s="453"/>
      <c r="F159" s="438"/>
      <c r="G159" s="83"/>
      <c r="H159" s="433"/>
      <c r="I159" s="433"/>
      <c r="J159" s="478"/>
      <c r="K159" s="142"/>
      <c r="L159" s="142"/>
      <c r="M159" s="142"/>
      <c r="N159" s="142"/>
      <c r="O159" s="142"/>
      <c r="Q159" s="281">
        <f t="shared" si="36"/>
        <v>0</v>
      </c>
      <c r="R159" s="306">
        <f t="shared" si="37"/>
        <v>0</v>
      </c>
      <c r="S159" s="270">
        <f t="shared" si="38"/>
        <v>0</v>
      </c>
      <c r="U159" s="281">
        <f t="shared" si="39"/>
        <v>0</v>
      </c>
      <c r="V159" s="121">
        <f t="shared" si="40"/>
        <v>0</v>
      </c>
      <c r="W159" s="270">
        <f t="shared" si="41"/>
        <v>0</v>
      </c>
      <c r="X159" s="287">
        <f t="shared" si="42"/>
        <v>0</v>
      </c>
    </row>
    <row r="160" spans="1:24" x14ac:dyDescent="0.2">
      <c r="A160" s="453"/>
      <c r="B160" s="116"/>
      <c r="C160" s="116"/>
      <c r="D160" s="479"/>
      <c r="E160" s="453"/>
      <c r="F160" s="438"/>
      <c r="G160" s="83"/>
      <c r="H160" s="116"/>
      <c r="I160" s="116"/>
      <c r="J160" s="480"/>
      <c r="K160" s="142"/>
      <c r="L160" s="142"/>
      <c r="M160" s="142"/>
      <c r="N160" s="142"/>
      <c r="O160" s="142"/>
      <c r="Q160" s="281">
        <f t="shared" si="36"/>
        <v>0</v>
      </c>
      <c r="R160" s="306">
        <f t="shared" si="37"/>
        <v>0</v>
      </c>
      <c r="S160" s="270">
        <f t="shared" si="38"/>
        <v>0</v>
      </c>
      <c r="U160" s="281">
        <f>Q160*1</f>
        <v>0</v>
      </c>
      <c r="V160" s="121">
        <f t="shared" si="40"/>
        <v>0</v>
      </c>
      <c r="W160" s="270">
        <f t="shared" si="41"/>
        <v>0</v>
      </c>
      <c r="X160" s="307">
        <f>SUM(U160:W160)</f>
        <v>0</v>
      </c>
    </row>
    <row r="161" spans="1:24" x14ac:dyDescent="0.2">
      <c r="A161" s="453"/>
      <c r="B161" s="441"/>
      <c r="C161" s="441"/>
      <c r="D161" s="481"/>
      <c r="E161" s="453"/>
      <c r="F161" s="438"/>
      <c r="G161" s="83"/>
      <c r="H161" s="441"/>
      <c r="I161" s="441"/>
      <c r="J161" s="482"/>
      <c r="K161" s="142"/>
      <c r="L161" s="142"/>
      <c r="M161" s="142"/>
      <c r="N161" s="142"/>
      <c r="O161" s="142"/>
      <c r="Q161" s="281">
        <f t="shared" si="36"/>
        <v>0</v>
      </c>
      <c r="R161" s="306">
        <f t="shared" si="37"/>
        <v>0</v>
      </c>
      <c r="S161" s="270">
        <f t="shared" si="38"/>
        <v>0</v>
      </c>
      <c r="U161" s="281">
        <f>Q161*1</f>
        <v>0</v>
      </c>
      <c r="V161" s="121">
        <f t="shared" si="40"/>
        <v>0</v>
      </c>
      <c r="W161" s="270">
        <f t="shared" si="41"/>
        <v>0</v>
      </c>
      <c r="X161" s="307">
        <f>SUM(U161:W161)</f>
        <v>0</v>
      </c>
    </row>
    <row r="162" spans="1:24" ht="15.75" thickBot="1" x14ac:dyDescent="0.25">
      <c r="A162" s="102"/>
      <c r="B162" s="483"/>
      <c r="C162" s="483"/>
      <c r="D162" s="484"/>
      <c r="E162" s="102"/>
      <c r="F162" s="85"/>
      <c r="G162" s="86"/>
      <c r="H162" s="483"/>
      <c r="I162" s="85"/>
      <c r="J162" s="86"/>
      <c r="K162" s="142"/>
      <c r="L162" s="142"/>
      <c r="M162" s="142"/>
      <c r="N162" s="142"/>
      <c r="O162" s="142"/>
      <c r="Q162" s="281">
        <f t="shared" si="36"/>
        <v>0</v>
      </c>
      <c r="R162" s="306">
        <f t="shared" si="37"/>
        <v>0</v>
      </c>
      <c r="S162" s="270">
        <f t="shared" si="38"/>
        <v>0</v>
      </c>
      <c r="U162" s="150">
        <f>Q162*1</f>
        <v>0</v>
      </c>
      <c r="V162" s="121">
        <f t="shared" si="40"/>
        <v>0</v>
      </c>
      <c r="W162" s="270">
        <f t="shared" si="41"/>
        <v>0</v>
      </c>
      <c r="X162" s="308">
        <f>SUM(U162:W162)</f>
        <v>0</v>
      </c>
    </row>
    <row r="163" spans="1:24" ht="18.75" thickBot="1" x14ac:dyDescent="0.3">
      <c r="Q163" s="63">
        <f>SUM(Q143:Q162)</f>
        <v>0</v>
      </c>
      <c r="R163" s="64">
        <f>SUM(R143:R162)</f>
        <v>0</v>
      </c>
      <c r="S163" s="65">
        <f>SUM(S143:S162)</f>
        <v>0</v>
      </c>
      <c r="U163" s="40">
        <f>SUM(U143:U162)</f>
        <v>0</v>
      </c>
      <c r="V163" s="41">
        <f>SUM(V143:V162)</f>
        <v>0</v>
      </c>
      <c r="W163" s="42">
        <f>SUM(W143:W162)</f>
        <v>0</v>
      </c>
      <c r="X163" s="70">
        <f>SUM(X143:X162)</f>
        <v>0</v>
      </c>
    </row>
    <row r="164" spans="1:24" x14ac:dyDescent="0.2">
      <c r="O164" s="25"/>
      <c r="P164" s="25"/>
      <c r="Q164" s="26"/>
      <c r="R164" s="26"/>
      <c r="S164" s="26"/>
      <c r="T164" s="25"/>
      <c r="U164" s="26"/>
      <c r="V164" s="26"/>
    </row>
  </sheetData>
  <sheetProtection formatCells="0" formatColumns="0" formatRows="0" insertRows="0"/>
  <mergeCells count="53">
    <mergeCell ref="A21:A22"/>
    <mergeCell ref="B21:B22"/>
    <mergeCell ref="A23:A24"/>
    <mergeCell ref="B23:B24"/>
    <mergeCell ref="A25:A26"/>
    <mergeCell ref="B25:B26"/>
    <mergeCell ref="A4:D4"/>
    <mergeCell ref="F4:N4"/>
    <mergeCell ref="A16:B16"/>
    <mergeCell ref="A17:P17"/>
    <mergeCell ref="A19:A20"/>
    <mergeCell ref="B19:B20"/>
    <mergeCell ref="A27:A28"/>
    <mergeCell ref="B27:B28"/>
    <mergeCell ref="A29:A30"/>
    <mergeCell ref="B29:B30"/>
    <mergeCell ref="E39:G39"/>
    <mergeCell ref="A37:Q37"/>
    <mergeCell ref="A39:A40"/>
    <mergeCell ref="B39:D39"/>
    <mergeCell ref="H39:J39"/>
    <mergeCell ref="K39:M39"/>
    <mergeCell ref="N39:Q39"/>
    <mergeCell ref="C38:I38"/>
    <mergeCell ref="U51:V52"/>
    <mergeCell ref="U87:X87"/>
    <mergeCell ref="A55:H55"/>
    <mergeCell ref="A56:L56"/>
    <mergeCell ref="A57:L57"/>
    <mergeCell ref="A58:G58"/>
    <mergeCell ref="H58:J58"/>
    <mergeCell ref="K58:L58"/>
    <mergeCell ref="A86:L86"/>
    <mergeCell ref="A87:F87"/>
    <mergeCell ref="G87:I87"/>
    <mergeCell ref="J87:L87"/>
    <mergeCell ref="Q87:T87"/>
    <mergeCell ref="A1:R1"/>
    <mergeCell ref="Q112:T112"/>
    <mergeCell ref="U112:X112"/>
    <mergeCell ref="A140:J140"/>
    <mergeCell ref="A141:D141"/>
    <mergeCell ref="E141:G141"/>
    <mergeCell ref="H141:J141"/>
    <mergeCell ref="Q141:S141"/>
    <mergeCell ref="U141:X141"/>
    <mergeCell ref="A110:O110"/>
    <mergeCell ref="A111:O111"/>
    <mergeCell ref="A112:F112"/>
    <mergeCell ref="G112:L112"/>
    <mergeCell ref="N112:O112"/>
    <mergeCell ref="Q58:T58"/>
    <mergeCell ref="U58:X58"/>
  </mergeCells>
  <dataValidations count="2">
    <dataValidation type="list" allowBlank="1" showInputMessage="1" showErrorMessage="1" sqref="B6:D6" xr:uid="{95841323-366C-4A0D-8509-74BE1850F86B}">
      <formula1>"CO2, O2"</formula1>
    </dataValidation>
    <dataValidation type="list" allowBlank="1" showInputMessage="1" showErrorMessage="1" sqref="H135:J135 G84:I85" xr:uid="{F6B1EDB6-0ECC-44AE-8CB2-9F7C0542242C}">
      <formula1>$A$111:$A$139</formula1>
    </dataValidation>
  </dataValidations>
  <hyperlinks>
    <hyperlink ref="S2" location="'Table of contents'!A1" display="Back to Table of Contents" xr:uid="{624E9BF9-CA82-4F13-B68F-1230223C6189}"/>
    <hyperlink ref="S1" location="'B - GHG Summary '!A1" display="Back to GHG Summary" xr:uid="{8C09B1D6-1A32-445B-A7D9-6ACA2D913675}"/>
  </hyperlinks>
  <pageMargins left="0.7" right="0.7" top="0.18729166666666666" bottom="0.75" header="0.3" footer="0.3"/>
  <pageSetup paperSize="9" scale="31"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7F23396D-9C10-4D28-A67F-5EF535AC3625}">
          <x14:formula1>
            <xm:f>Reference!$N$1:$N$3</xm:f>
          </x14:formula1>
          <xm:sqref>T18</xm:sqref>
        </x14:dataValidation>
        <x14:dataValidation type="list" allowBlank="1" showInputMessage="1" showErrorMessage="1" xr:uid="{B98C267E-796B-44EB-8B37-A7C91DC74AC5}">
          <x14:formula1>
            <xm:f>Reference!$A$57:$A$60</xm:f>
          </x14:formula1>
          <xm:sqref>B8:D8</xm:sqref>
        </x14:dataValidation>
        <x14:dataValidation type="list" allowBlank="1" showInputMessage="1" showErrorMessage="1" xr:uid="{21100A54-378D-4FDB-B160-C9488CD988BE}">
          <x14:formula1>
            <xm:f>Reference!$A$28:$A$50</xm:f>
          </x14:formula1>
          <xm:sqref>M114:M134 E144:G162 G89:I108 H60:J83 H41:J52</xm:sqref>
        </x14:dataValidation>
        <x14:dataValidation type="list" allowBlank="1" showInputMessage="1" showErrorMessage="1" xr:uid="{C804DC87-BB6A-4522-8FC7-C47A4865B340}">
          <x14:formula1>
            <xm:f>Reference!$A$65:$A$568</xm:f>
          </x14:formula1>
          <xm:sqref>C60:C83 C114:C134</xm:sqref>
        </x14:dataValidation>
        <x14:dataValidation type="list" allowBlank="1" showInputMessage="1" showErrorMessage="1" xr:uid="{C7A712D4-25E5-4488-A57B-91660F00F344}">
          <x14:formula1>
            <xm:f>Reference!$A$65:$A$68</xm:f>
          </x14:formula1>
          <xm:sqref>C89:C108</xm:sqref>
        </x14:dataValidation>
        <x14:dataValidation type="list" allowBlank="1" showInputMessage="1" showErrorMessage="1" xr:uid="{F2122DB1-9B31-491F-8BC8-3977488842F6}">
          <x14:formula1>
            <xm:f>Reference!$A$23:$A$25</xm:f>
          </x14:formula1>
          <xm:sqref>B89:B108 B60:B83 B114:B134</xm:sqref>
        </x14:dataValidation>
        <x14:dataValidation type="list" allowBlank="1" showInputMessage="1" showErrorMessage="1" xr:uid="{D0E29F53-3EDA-4B84-A9ED-BD552C6411D9}">
          <x14:formula1>
            <xm:f>Reference!$I$1:$I$8</xm:f>
          </x14:formula1>
          <xm:sqref>A60</xm:sqref>
        </x14:dataValidation>
        <x14:dataValidation type="list" allowBlank="1" showInputMessage="1" showErrorMessage="1" xr:uid="{28DB2E7B-F1F1-4BE3-BBDA-85B3FDBAF634}">
          <x14:formula1>
            <xm:f>Reference!$J$1:$J$63</xm:f>
          </x14:formula1>
          <xm:sqref>A114:A134</xm:sqref>
        </x14:dataValidation>
        <x14:dataValidation type="list" allowBlank="1" showInputMessage="1" showErrorMessage="1" xr:uid="{69FBDED9-B461-4683-AB00-1D536DFC7C98}">
          <x14:formula1>
            <xm:f>Reference!$I$2:$I$8</xm:f>
          </x14:formula1>
          <xm:sqref>A61:A83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43E8B-377F-4C1F-BD69-48EAF8036C89}">
  <sheetPr>
    <tabColor rgb="FFFFCDCD"/>
    <pageSetUpPr fitToPage="1"/>
  </sheetPr>
  <dimension ref="A1:CF164"/>
  <sheetViews>
    <sheetView showGridLines="0" zoomScale="85" zoomScaleNormal="85" workbookViewId="0">
      <selection activeCell="S2" sqref="S2"/>
    </sheetView>
  </sheetViews>
  <sheetFormatPr defaultColWidth="9.140625" defaultRowHeight="15" x14ac:dyDescent="0.2"/>
  <cols>
    <col min="1" max="1" width="30.7109375" style="13" customWidth="1"/>
    <col min="2" max="3" width="15.7109375" style="13" customWidth="1"/>
    <col min="4" max="4" width="13.42578125" style="13" customWidth="1"/>
    <col min="5" max="6" width="10.7109375" style="13" customWidth="1"/>
    <col min="7" max="7" width="12.5703125" style="13" customWidth="1"/>
    <col min="8" max="16" width="10.7109375" style="13" customWidth="1"/>
    <col min="17" max="17" width="15.42578125" style="13" customWidth="1"/>
    <col min="18" max="18" width="10.140625" style="13" customWidth="1"/>
    <col min="19" max="19" width="27.42578125" style="13" bestFit="1" customWidth="1"/>
    <col min="20" max="20" width="17.140625" style="13" customWidth="1"/>
    <col min="21" max="21" width="25.7109375" style="13" customWidth="1"/>
    <col min="22" max="22" width="17.7109375" style="13" customWidth="1"/>
    <col min="23" max="23" width="24.85546875" style="13" customWidth="1"/>
    <col min="24" max="24" width="16.7109375" style="13" customWidth="1"/>
    <col min="25" max="16384" width="9.140625" style="13"/>
  </cols>
  <sheetData>
    <row r="1" spans="1:21" ht="21" thickBot="1" x14ac:dyDescent="0.35">
      <c r="A1" s="632" t="s">
        <v>459</v>
      </c>
      <c r="B1" s="633"/>
      <c r="C1" s="633"/>
      <c r="D1" s="633"/>
      <c r="E1" s="633"/>
      <c r="F1" s="633"/>
      <c r="G1" s="633"/>
      <c r="H1" s="633"/>
      <c r="I1" s="633"/>
      <c r="J1" s="633"/>
      <c r="K1" s="633"/>
      <c r="L1" s="633"/>
      <c r="M1" s="633"/>
      <c r="N1" s="633"/>
      <c r="O1" s="633"/>
      <c r="P1" s="633"/>
      <c r="Q1" s="633"/>
      <c r="R1" s="634"/>
      <c r="S1" s="362" t="s">
        <v>320</v>
      </c>
    </row>
    <row r="2" spans="1:21" ht="15.75" x14ac:dyDescent="0.25">
      <c r="A2" s="511"/>
      <c r="S2" s="362" t="s">
        <v>378</v>
      </c>
    </row>
    <row r="3" spans="1:21" ht="16.5" thickBot="1" x14ac:dyDescent="0.3">
      <c r="A3" s="511"/>
    </row>
    <row r="4" spans="1:21" ht="20.100000000000001" customHeight="1" thickBot="1" x14ac:dyDescent="0.35">
      <c r="A4" s="683" t="s">
        <v>469</v>
      </c>
      <c r="B4" s="684"/>
      <c r="C4" s="684"/>
      <c r="D4" s="685"/>
      <c r="F4" s="686" t="s">
        <v>102</v>
      </c>
      <c r="G4" s="687"/>
      <c r="H4" s="687"/>
      <c r="I4" s="687"/>
      <c r="J4" s="687"/>
      <c r="K4" s="687"/>
      <c r="L4" s="687"/>
      <c r="M4" s="687"/>
      <c r="N4" s="688"/>
    </row>
    <row r="5" spans="1:21" ht="30.75" x14ac:dyDescent="0.25">
      <c r="A5" s="173" t="s">
        <v>142</v>
      </c>
      <c r="B5" s="174"/>
      <c r="C5" s="175"/>
      <c r="D5" s="176"/>
      <c r="F5" s="177" t="s">
        <v>259</v>
      </c>
      <c r="G5" s="178"/>
      <c r="H5" s="178"/>
      <c r="I5" s="178"/>
      <c r="J5" s="178"/>
      <c r="K5" s="179"/>
      <c r="L5" s="179"/>
      <c r="M5" s="180"/>
      <c r="N5" s="412"/>
    </row>
    <row r="6" spans="1:21" ht="30.75" x14ac:dyDescent="0.25">
      <c r="A6" s="181" t="s">
        <v>131</v>
      </c>
      <c r="B6" s="91"/>
      <c r="C6" s="89"/>
      <c r="D6" s="92"/>
      <c r="E6" s="88" t="s">
        <v>1</v>
      </c>
      <c r="F6" s="182" t="s">
        <v>446</v>
      </c>
      <c r="G6" s="183"/>
      <c r="H6" s="183"/>
      <c r="I6" s="183"/>
      <c r="J6" s="183"/>
      <c r="K6" s="184"/>
      <c r="L6" s="184"/>
      <c r="M6" s="185"/>
      <c r="N6" s="413"/>
    </row>
    <row r="7" spans="1:21" ht="30" x14ac:dyDescent="0.2">
      <c r="A7" s="181" t="s">
        <v>262</v>
      </c>
      <c r="B7" s="91"/>
      <c r="C7" s="89"/>
      <c r="D7" s="92"/>
      <c r="F7" s="186" t="s">
        <v>260</v>
      </c>
      <c r="G7" s="187"/>
      <c r="H7" s="187"/>
      <c r="I7" s="187"/>
      <c r="J7" s="187"/>
      <c r="K7" s="184"/>
      <c r="L7" s="184"/>
      <c r="M7" s="185"/>
      <c r="N7" s="413"/>
    </row>
    <row r="8" spans="1:21" ht="30.75" thickBot="1" x14ac:dyDescent="0.25">
      <c r="A8" s="181" t="s">
        <v>263</v>
      </c>
      <c r="B8" s="91"/>
      <c r="C8" s="89"/>
      <c r="D8" s="92"/>
      <c r="F8" s="188" t="s">
        <v>261</v>
      </c>
      <c r="G8" s="189"/>
      <c r="H8" s="189"/>
      <c r="I8" s="189"/>
      <c r="J8" s="189"/>
      <c r="K8" s="190"/>
      <c r="L8" s="190"/>
      <c r="M8" s="191"/>
      <c r="N8" s="414"/>
      <c r="O8" s="13" t="s">
        <v>299</v>
      </c>
    </row>
    <row r="9" spans="1:21" ht="35.25" x14ac:dyDescent="0.25">
      <c r="A9" s="181" t="s">
        <v>382</v>
      </c>
      <c r="B9" s="406"/>
      <c r="C9" s="407"/>
      <c r="D9" s="408"/>
      <c r="E9" s="136"/>
      <c r="F9" s="120"/>
    </row>
    <row r="10" spans="1:21" ht="35.25" thickBot="1" x14ac:dyDescent="0.25">
      <c r="A10" s="193" t="s">
        <v>383</v>
      </c>
      <c r="B10" s="409"/>
      <c r="C10" s="410"/>
      <c r="D10" s="411"/>
    </row>
    <row r="11" spans="1:21" ht="34.5" x14ac:dyDescent="0.2">
      <c r="A11" s="194" t="s">
        <v>413</v>
      </c>
      <c r="B11" s="28">
        <f>SUM(B9:D9)</f>
        <v>0</v>
      </c>
      <c r="C11" s="195"/>
      <c r="D11" s="196"/>
      <c r="O11" s="81"/>
    </row>
    <row r="12" spans="1:21" ht="34.5" x14ac:dyDescent="0.2">
      <c r="A12" s="197" t="s">
        <v>384</v>
      </c>
      <c r="B12" s="29">
        <f>SUM(B10:D10)</f>
        <v>0</v>
      </c>
      <c r="C12" s="195"/>
      <c r="D12" s="196"/>
      <c r="O12" s="81"/>
    </row>
    <row r="13" spans="1:21" ht="34.5" x14ac:dyDescent="0.2">
      <c r="A13" s="198" t="s">
        <v>385</v>
      </c>
      <c r="B13" s="27"/>
      <c r="C13" s="195"/>
      <c r="D13" s="199"/>
      <c r="O13" s="81"/>
    </row>
    <row r="14" spans="1:21" ht="30.75" thickBot="1" x14ac:dyDescent="0.25">
      <c r="A14" s="200" t="s">
        <v>264</v>
      </c>
      <c r="B14" s="30">
        <f>B12-B13</f>
        <v>0</v>
      </c>
      <c r="C14" s="201"/>
      <c r="D14" s="202"/>
      <c r="O14" s="81"/>
    </row>
    <row r="15" spans="1:21" x14ac:dyDescent="0.2">
      <c r="A15" s="203"/>
      <c r="O15" s="81"/>
    </row>
    <row r="16" spans="1:21" ht="16.5" thickBot="1" x14ac:dyDescent="0.25">
      <c r="A16" s="689"/>
      <c r="B16" s="689"/>
      <c r="O16" s="81"/>
      <c r="U16" s="204"/>
    </row>
    <row r="17" spans="1:22" ht="18.75" thickBot="1" x14ac:dyDescent="0.25">
      <c r="A17" s="650" t="s">
        <v>468</v>
      </c>
      <c r="B17" s="651"/>
      <c r="C17" s="651"/>
      <c r="D17" s="651"/>
      <c r="E17" s="651"/>
      <c r="F17" s="651"/>
      <c r="G17" s="651"/>
      <c r="H17" s="651"/>
      <c r="I17" s="651"/>
      <c r="J17" s="651"/>
      <c r="K17" s="651"/>
      <c r="L17" s="651"/>
      <c r="M17" s="651"/>
      <c r="N17" s="651"/>
      <c r="O17" s="651"/>
      <c r="P17" s="652"/>
      <c r="T17" s="203"/>
      <c r="U17" s="205"/>
      <c r="V17" s="205"/>
    </row>
    <row r="18" spans="1:22" ht="90.75" thickBot="1" x14ac:dyDescent="0.25">
      <c r="A18" s="206" t="s">
        <v>265</v>
      </c>
      <c r="B18" s="207" t="s">
        <v>395</v>
      </c>
      <c r="C18" s="208" t="s">
        <v>266</v>
      </c>
      <c r="D18" s="209" t="s">
        <v>112</v>
      </c>
      <c r="E18" s="210" t="s">
        <v>113</v>
      </c>
      <c r="F18" s="210" t="s">
        <v>114</v>
      </c>
      <c r="G18" s="210" t="s">
        <v>115</v>
      </c>
      <c r="H18" s="210" t="s">
        <v>7</v>
      </c>
      <c r="I18" s="210" t="s">
        <v>8</v>
      </c>
      <c r="J18" s="210" t="s">
        <v>9</v>
      </c>
      <c r="K18" s="210" t="s">
        <v>116</v>
      </c>
      <c r="L18" s="210" t="s">
        <v>10</v>
      </c>
      <c r="M18" s="210" t="s">
        <v>11</v>
      </c>
      <c r="N18" s="210" t="s">
        <v>12</v>
      </c>
      <c r="O18" s="211" t="s">
        <v>13</v>
      </c>
      <c r="P18" s="212" t="s">
        <v>208</v>
      </c>
      <c r="U18" s="213"/>
      <c r="V18" s="213"/>
    </row>
    <row r="19" spans="1:22" ht="98.25" x14ac:dyDescent="0.2">
      <c r="A19" s="653"/>
      <c r="B19" s="648"/>
      <c r="C19" s="214" t="s">
        <v>240</v>
      </c>
      <c r="D19" s="415"/>
      <c r="E19" s="109"/>
      <c r="F19" s="97"/>
      <c r="G19" s="97"/>
      <c r="H19" s="109"/>
      <c r="I19" s="109"/>
      <c r="J19" s="109"/>
      <c r="K19" s="109"/>
      <c r="L19" s="109"/>
      <c r="M19" s="109"/>
      <c r="N19" s="109"/>
      <c r="O19" s="416"/>
      <c r="P19" s="215">
        <f>SUM(D19:O19)</f>
        <v>0</v>
      </c>
      <c r="U19" s="213"/>
      <c r="V19" s="213"/>
    </row>
    <row r="20" spans="1:22" ht="58.5" thickBot="1" x14ac:dyDescent="0.25">
      <c r="A20" s="654"/>
      <c r="B20" s="649"/>
      <c r="C20" s="216" t="s">
        <v>241</v>
      </c>
      <c r="D20" s="417"/>
      <c r="E20" s="401"/>
      <c r="F20" s="410"/>
      <c r="G20" s="410"/>
      <c r="H20" s="401"/>
      <c r="I20" s="401"/>
      <c r="J20" s="401"/>
      <c r="K20" s="401"/>
      <c r="L20" s="401"/>
      <c r="M20" s="401"/>
      <c r="N20" s="401"/>
      <c r="O20" s="403"/>
      <c r="P20" s="217">
        <f t="shared" ref="P20:P30" si="0">SUM(D20:O20)</f>
        <v>0</v>
      </c>
      <c r="U20" s="213"/>
      <c r="V20" s="213"/>
    </row>
    <row r="21" spans="1:22" ht="75" x14ac:dyDescent="0.2">
      <c r="A21" s="653"/>
      <c r="B21" s="648"/>
      <c r="C21" s="214" t="s">
        <v>243</v>
      </c>
      <c r="D21" s="415"/>
      <c r="E21" s="109"/>
      <c r="F21" s="97"/>
      <c r="G21" s="97"/>
      <c r="H21" s="109"/>
      <c r="I21" s="109"/>
      <c r="J21" s="109"/>
      <c r="K21" s="109"/>
      <c r="L21" s="109"/>
      <c r="M21" s="109"/>
      <c r="N21" s="109"/>
      <c r="O21" s="416"/>
      <c r="P21" s="215">
        <f t="shared" si="0"/>
        <v>0</v>
      </c>
      <c r="U21" s="213"/>
      <c r="V21" s="213"/>
    </row>
    <row r="22" spans="1:22" ht="58.5" thickBot="1" x14ac:dyDescent="0.25">
      <c r="A22" s="654"/>
      <c r="B22" s="649"/>
      <c r="C22" s="216" t="s">
        <v>244</v>
      </c>
      <c r="D22" s="417"/>
      <c r="E22" s="401"/>
      <c r="F22" s="410"/>
      <c r="G22" s="410"/>
      <c r="H22" s="401"/>
      <c r="I22" s="401"/>
      <c r="J22" s="401"/>
      <c r="K22" s="401"/>
      <c r="L22" s="401"/>
      <c r="M22" s="401"/>
      <c r="N22" s="401"/>
      <c r="O22" s="403"/>
      <c r="P22" s="217">
        <f t="shared" si="0"/>
        <v>0</v>
      </c>
      <c r="U22" s="213"/>
      <c r="V22" s="213"/>
    </row>
    <row r="23" spans="1:22" ht="75" x14ac:dyDescent="0.2">
      <c r="A23" s="653"/>
      <c r="B23" s="648"/>
      <c r="C23" s="214" t="s">
        <v>243</v>
      </c>
      <c r="D23" s="415"/>
      <c r="E23" s="109"/>
      <c r="F23" s="97"/>
      <c r="G23" s="97"/>
      <c r="H23" s="109"/>
      <c r="I23" s="109"/>
      <c r="J23" s="109"/>
      <c r="K23" s="109"/>
      <c r="L23" s="109"/>
      <c r="M23" s="109"/>
      <c r="N23" s="109"/>
      <c r="O23" s="416"/>
      <c r="P23" s="215">
        <f t="shared" si="0"/>
        <v>0</v>
      </c>
      <c r="U23" s="213"/>
      <c r="V23" s="213"/>
    </row>
    <row r="24" spans="1:22" ht="58.5" thickBot="1" x14ac:dyDescent="0.25">
      <c r="A24" s="654"/>
      <c r="B24" s="649"/>
      <c r="C24" s="216" t="s">
        <v>244</v>
      </c>
      <c r="D24" s="417"/>
      <c r="E24" s="401"/>
      <c r="F24" s="410"/>
      <c r="G24" s="410"/>
      <c r="H24" s="401"/>
      <c r="I24" s="401"/>
      <c r="J24" s="401"/>
      <c r="K24" s="401"/>
      <c r="L24" s="401"/>
      <c r="M24" s="401"/>
      <c r="N24" s="401"/>
      <c r="O24" s="403"/>
      <c r="P24" s="217">
        <f t="shared" si="0"/>
        <v>0</v>
      </c>
      <c r="U24" s="213"/>
      <c r="V24" s="213"/>
    </row>
    <row r="25" spans="1:22" ht="75" x14ac:dyDescent="0.2">
      <c r="A25" s="653"/>
      <c r="B25" s="648"/>
      <c r="C25" s="214" t="s">
        <v>243</v>
      </c>
      <c r="D25" s="415"/>
      <c r="E25" s="109"/>
      <c r="F25" s="97"/>
      <c r="G25" s="97"/>
      <c r="H25" s="109"/>
      <c r="I25" s="109"/>
      <c r="J25" s="109"/>
      <c r="K25" s="109"/>
      <c r="L25" s="109"/>
      <c r="M25" s="109"/>
      <c r="N25" s="109"/>
      <c r="O25" s="416"/>
      <c r="P25" s="215">
        <f t="shared" si="0"/>
        <v>0</v>
      </c>
      <c r="U25" s="213"/>
      <c r="V25" s="213"/>
    </row>
    <row r="26" spans="1:22" ht="58.5" thickBot="1" x14ac:dyDescent="0.25">
      <c r="A26" s="654"/>
      <c r="B26" s="649"/>
      <c r="C26" s="216" t="s">
        <v>244</v>
      </c>
      <c r="D26" s="417"/>
      <c r="E26" s="401"/>
      <c r="F26" s="410"/>
      <c r="G26" s="410"/>
      <c r="H26" s="401"/>
      <c r="I26" s="401"/>
      <c r="J26" s="401"/>
      <c r="K26" s="401"/>
      <c r="L26" s="401"/>
      <c r="M26" s="401"/>
      <c r="N26" s="401"/>
      <c r="O26" s="403"/>
      <c r="P26" s="217">
        <f t="shared" si="0"/>
        <v>0</v>
      </c>
      <c r="U26" s="213"/>
      <c r="V26" s="213"/>
    </row>
    <row r="27" spans="1:22" ht="75" x14ac:dyDescent="0.2">
      <c r="A27" s="653"/>
      <c r="B27" s="648"/>
      <c r="C27" s="214" t="s">
        <v>243</v>
      </c>
      <c r="D27" s="415"/>
      <c r="E27" s="109"/>
      <c r="F27" s="97"/>
      <c r="G27" s="97"/>
      <c r="H27" s="109"/>
      <c r="I27" s="109"/>
      <c r="J27" s="109"/>
      <c r="K27" s="109"/>
      <c r="L27" s="109"/>
      <c r="M27" s="109"/>
      <c r="N27" s="109"/>
      <c r="O27" s="416"/>
      <c r="P27" s="215">
        <f t="shared" si="0"/>
        <v>0</v>
      </c>
      <c r="U27" s="213"/>
      <c r="V27" s="213"/>
    </row>
    <row r="28" spans="1:22" ht="58.5" thickBot="1" x14ac:dyDescent="0.25">
      <c r="A28" s="654"/>
      <c r="B28" s="649"/>
      <c r="C28" s="216" t="s">
        <v>244</v>
      </c>
      <c r="D28" s="417"/>
      <c r="E28" s="401"/>
      <c r="F28" s="410"/>
      <c r="G28" s="410"/>
      <c r="H28" s="401"/>
      <c r="I28" s="401"/>
      <c r="J28" s="401"/>
      <c r="K28" s="401"/>
      <c r="L28" s="401"/>
      <c r="M28" s="401"/>
      <c r="N28" s="401"/>
      <c r="O28" s="403"/>
      <c r="P28" s="217">
        <f t="shared" si="0"/>
        <v>0</v>
      </c>
      <c r="U28" s="213"/>
      <c r="V28" s="213"/>
    </row>
    <row r="29" spans="1:22" ht="75" x14ac:dyDescent="0.2">
      <c r="A29" s="653"/>
      <c r="B29" s="667"/>
      <c r="C29" s="214" t="s">
        <v>243</v>
      </c>
      <c r="D29" s="415"/>
      <c r="E29" s="109"/>
      <c r="F29" s="97"/>
      <c r="G29" s="97"/>
      <c r="H29" s="109"/>
      <c r="I29" s="109"/>
      <c r="J29" s="109"/>
      <c r="K29" s="109"/>
      <c r="L29" s="109"/>
      <c r="M29" s="109"/>
      <c r="N29" s="109"/>
      <c r="O29" s="416"/>
      <c r="P29" s="215">
        <f t="shared" si="0"/>
        <v>0</v>
      </c>
      <c r="U29" s="213"/>
      <c r="V29" s="213"/>
    </row>
    <row r="30" spans="1:22" ht="58.5" thickBot="1" x14ac:dyDescent="0.25">
      <c r="A30" s="666"/>
      <c r="B30" s="668"/>
      <c r="C30" s="216" t="s">
        <v>244</v>
      </c>
      <c r="D30" s="418"/>
      <c r="E30" s="419"/>
      <c r="F30" s="407"/>
      <c r="G30" s="407"/>
      <c r="H30" s="419"/>
      <c r="I30" s="419"/>
      <c r="J30" s="419"/>
      <c r="K30" s="419"/>
      <c r="L30" s="419"/>
      <c r="M30" s="419"/>
      <c r="N30" s="419"/>
      <c r="O30" s="402"/>
      <c r="P30" s="220">
        <f t="shared" si="0"/>
        <v>0</v>
      </c>
      <c r="U30" s="213"/>
      <c r="V30" s="213"/>
    </row>
    <row r="31" spans="1:22" ht="15.75" thickBot="1" x14ac:dyDescent="0.25">
      <c r="A31" s="221"/>
      <c r="B31" s="222"/>
      <c r="C31" s="223"/>
      <c r="D31" s="148"/>
      <c r="E31" s="148"/>
      <c r="F31" s="222"/>
      <c r="G31" s="222"/>
      <c r="H31" s="148"/>
      <c r="I31" s="148"/>
      <c r="J31" s="148"/>
      <c r="K31" s="148"/>
      <c r="L31" s="148"/>
      <c r="M31" s="148"/>
      <c r="N31" s="148"/>
      <c r="O31" s="148"/>
      <c r="P31" s="224"/>
      <c r="U31" s="213"/>
      <c r="V31" s="213"/>
    </row>
    <row r="32" spans="1:22" ht="98.25" thickBot="1" x14ac:dyDescent="0.25">
      <c r="A32" s="206" t="s">
        <v>267</v>
      </c>
      <c r="B32" s="207" t="s">
        <v>396</v>
      </c>
      <c r="C32" s="208" t="s">
        <v>266</v>
      </c>
      <c r="D32" s="225" t="s">
        <v>112</v>
      </c>
      <c r="E32" s="226" t="s">
        <v>113</v>
      </c>
      <c r="F32" s="226" t="s">
        <v>114</v>
      </c>
      <c r="G32" s="226" t="s">
        <v>115</v>
      </c>
      <c r="H32" s="226" t="s">
        <v>7</v>
      </c>
      <c r="I32" s="226" t="s">
        <v>8</v>
      </c>
      <c r="J32" s="226" t="s">
        <v>9</v>
      </c>
      <c r="K32" s="226" t="s">
        <v>116</v>
      </c>
      <c r="L32" s="226" t="s">
        <v>10</v>
      </c>
      <c r="M32" s="226" t="s">
        <v>11</v>
      </c>
      <c r="N32" s="226" t="s">
        <v>12</v>
      </c>
      <c r="O32" s="227" t="s">
        <v>13</v>
      </c>
      <c r="P32" s="57" t="s">
        <v>208</v>
      </c>
      <c r="U32" s="213"/>
      <c r="V32" s="213"/>
    </row>
    <row r="33" spans="1:22" ht="75" x14ac:dyDescent="0.2">
      <c r="A33" s="228"/>
      <c r="B33" s="218"/>
      <c r="C33" s="214" t="s">
        <v>242</v>
      </c>
      <c r="D33" s="420"/>
      <c r="E33" s="421"/>
      <c r="F33" s="97"/>
      <c r="G33" s="97"/>
      <c r="H33" s="421"/>
      <c r="I33" s="421"/>
      <c r="J33" s="421"/>
      <c r="K33" s="421"/>
      <c r="L33" s="421"/>
      <c r="M33" s="421"/>
      <c r="N33" s="421"/>
      <c r="O33" s="422"/>
      <c r="P33" s="229">
        <f t="shared" ref="P33:P35" si="1">SUM(D33:O33)</f>
        <v>0</v>
      </c>
      <c r="U33" s="213"/>
      <c r="V33" s="213"/>
    </row>
    <row r="34" spans="1:22" ht="75" x14ac:dyDescent="0.2">
      <c r="A34" s="230"/>
      <c r="B34" s="219"/>
      <c r="C34" s="231" t="s">
        <v>242</v>
      </c>
      <c r="D34" s="423"/>
      <c r="E34" s="172"/>
      <c r="F34" s="100"/>
      <c r="G34" s="100"/>
      <c r="H34" s="172"/>
      <c r="I34" s="172"/>
      <c r="J34" s="172"/>
      <c r="K34" s="172"/>
      <c r="L34" s="172"/>
      <c r="M34" s="172"/>
      <c r="N34" s="172"/>
      <c r="O34" s="424"/>
      <c r="P34" s="232">
        <f t="shared" si="1"/>
        <v>0</v>
      </c>
      <c r="U34" s="213"/>
      <c r="V34" s="213"/>
    </row>
    <row r="35" spans="1:22" ht="75.75" thickBot="1" x14ac:dyDescent="0.25">
      <c r="A35" s="233"/>
      <c r="B35" s="234"/>
      <c r="C35" s="235" t="s">
        <v>242</v>
      </c>
      <c r="D35" s="425"/>
      <c r="E35" s="426"/>
      <c r="F35" s="410"/>
      <c r="G35" s="410"/>
      <c r="H35" s="426"/>
      <c r="I35" s="426"/>
      <c r="J35" s="426"/>
      <c r="K35" s="426"/>
      <c r="L35" s="426"/>
      <c r="M35" s="426"/>
      <c r="N35" s="426"/>
      <c r="O35" s="427"/>
      <c r="P35" s="236">
        <f t="shared" si="1"/>
        <v>0</v>
      </c>
      <c r="U35" s="213"/>
      <c r="V35" s="213"/>
    </row>
    <row r="36" spans="1:22" ht="15.75" thickBot="1" x14ac:dyDescent="0.25">
      <c r="A36" s="25"/>
      <c r="B36" s="25"/>
      <c r="O36" s="81"/>
    </row>
    <row r="37" spans="1:22" ht="21" thickBot="1" x14ac:dyDescent="0.35">
      <c r="A37" s="660" t="s">
        <v>470</v>
      </c>
      <c r="B37" s="661"/>
      <c r="C37" s="661"/>
      <c r="D37" s="661"/>
      <c r="E37" s="661"/>
      <c r="F37" s="661"/>
      <c r="G37" s="661"/>
      <c r="H37" s="661"/>
      <c r="I37" s="661"/>
      <c r="J37" s="661"/>
      <c r="K37" s="661"/>
      <c r="L37" s="661"/>
      <c r="M37" s="661"/>
      <c r="N37" s="661"/>
      <c r="O37" s="661"/>
      <c r="P37" s="661"/>
      <c r="Q37" s="662"/>
    </row>
    <row r="38" spans="1:22" ht="16.5" customHeight="1" thickBot="1" x14ac:dyDescent="0.3">
      <c r="C38" s="682" t="s">
        <v>207</v>
      </c>
      <c r="D38" s="682"/>
      <c r="E38" s="682"/>
      <c r="F38" s="682"/>
      <c r="G38" s="682"/>
      <c r="H38" s="682"/>
      <c r="I38" s="682"/>
      <c r="O38" s="81"/>
    </row>
    <row r="39" spans="1:22" ht="36.75" customHeight="1" thickBot="1" x14ac:dyDescent="0.4">
      <c r="A39" s="655" t="s">
        <v>268</v>
      </c>
      <c r="B39" s="657" t="s">
        <v>271</v>
      </c>
      <c r="C39" s="658"/>
      <c r="D39" s="658"/>
      <c r="E39" s="663" t="s">
        <v>35</v>
      </c>
      <c r="F39" s="664"/>
      <c r="G39" s="665"/>
      <c r="H39" s="663" t="s">
        <v>329</v>
      </c>
      <c r="I39" s="664"/>
      <c r="J39" s="665"/>
      <c r="K39" s="657" t="s">
        <v>269</v>
      </c>
      <c r="L39" s="658"/>
      <c r="M39" s="659"/>
      <c r="N39" s="638" t="s">
        <v>391</v>
      </c>
      <c r="O39" s="639"/>
      <c r="P39" s="639"/>
      <c r="Q39" s="640"/>
      <c r="U39" s="81"/>
    </row>
    <row r="40" spans="1:22" ht="19.5" thickBot="1" x14ac:dyDescent="0.25">
      <c r="A40" s="656"/>
      <c r="B40" s="37" t="s">
        <v>386</v>
      </c>
      <c r="C40" s="38" t="s">
        <v>387</v>
      </c>
      <c r="D40" s="39" t="s">
        <v>388</v>
      </c>
      <c r="E40" s="37" t="s">
        <v>386</v>
      </c>
      <c r="F40" s="38" t="s">
        <v>387</v>
      </c>
      <c r="G40" s="39" t="s">
        <v>388</v>
      </c>
      <c r="H40" s="237" t="s">
        <v>389</v>
      </c>
      <c r="I40" s="237" t="s">
        <v>387</v>
      </c>
      <c r="J40" s="238" t="s">
        <v>388</v>
      </c>
      <c r="K40" s="35" t="s">
        <v>390</v>
      </c>
      <c r="L40" s="36" t="s">
        <v>387</v>
      </c>
      <c r="M40" s="33" t="s">
        <v>388</v>
      </c>
      <c r="N40" s="31" t="s">
        <v>390</v>
      </c>
      <c r="O40" s="32" t="s">
        <v>387</v>
      </c>
      <c r="P40" s="33" t="s">
        <v>388</v>
      </c>
      <c r="Q40" s="34" t="s">
        <v>26</v>
      </c>
      <c r="U40" s="81"/>
    </row>
    <row r="41" spans="1:22" x14ac:dyDescent="0.2">
      <c r="A41" s="171"/>
      <c r="B41" s="404"/>
      <c r="C41" s="124"/>
      <c r="D41" s="132"/>
      <c r="E41" s="239">
        <v>0</v>
      </c>
      <c r="F41" s="240">
        <v>0</v>
      </c>
      <c r="G41" s="241">
        <v>0</v>
      </c>
      <c r="H41" s="433"/>
      <c r="I41" s="434"/>
      <c r="J41" s="343"/>
      <c r="K41" s="435"/>
      <c r="L41" s="436"/>
      <c r="M41" s="437"/>
      <c r="N41" s="239">
        <f t="shared" ref="N41:N52" si="2">E41*1</f>
        <v>0</v>
      </c>
      <c r="O41" s="240">
        <f t="shared" ref="O41:O52" si="3">F41*28</f>
        <v>0</v>
      </c>
      <c r="P41" s="241">
        <f t="shared" ref="P41:P52" si="4">G41*265</f>
        <v>0</v>
      </c>
      <c r="Q41" s="242">
        <f t="shared" ref="Q41:Q52" si="5">SUM(N41:P41)</f>
        <v>0</v>
      </c>
      <c r="U41" s="81"/>
    </row>
    <row r="42" spans="1:22" x14ac:dyDescent="0.2">
      <c r="A42" s="428"/>
      <c r="B42" s="404"/>
      <c r="C42" s="124"/>
      <c r="D42" s="132"/>
      <c r="E42" s="239">
        <v>0</v>
      </c>
      <c r="F42" s="240">
        <v>0</v>
      </c>
      <c r="G42" s="241">
        <v>0</v>
      </c>
      <c r="H42" s="116"/>
      <c r="I42" s="438"/>
      <c r="J42" s="83"/>
      <c r="K42" s="423"/>
      <c r="L42" s="439"/>
      <c r="M42" s="440"/>
      <c r="N42" s="239">
        <f t="shared" si="2"/>
        <v>0</v>
      </c>
      <c r="O42" s="240">
        <f t="shared" si="3"/>
        <v>0</v>
      </c>
      <c r="P42" s="241">
        <f t="shared" si="4"/>
        <v>0</v>
      </c>
      <c r="Q42" s="242">
        <f t="shared" si="5"/>
        <v>0</v>
      </c>
      <c r="U42" s="81"/>
    </row>
    <row r="43" spans="1:22" x14ac:dyDescent="0.2">
      <c r="A43" s="428"/>
      <c r="B43" s="404"/>
      <c r="C43" s="124"/>
      <c r="D43" s="132"/>
      <c r="E43" s="239">
        <v>0</v>
      </c>
      <c r="F43" s="240">
        <v>0</v>
      </c>
      <c r="G43" s="241">
        <v>0</v>
      </c>
      <c r="H43" s="116"/>
      <c r="I43" s="438"/>
      <c r="J43" s="83"/>
      <c r="K43" s="423"/>
      <c r="L43" s="439"/>
      <c r="M43" s="440"/>
      <c r="N43" s="239">
        <f t="shared" si="2"/>
        <v>0</v>
      </c>
      <c r="O43" s="240">
        <f t="shared" si="3"/>
        <v>0</v>
      </c>
      <c r="P43" s="241">
        <f t="shared" si="4"/>
        <v>0</v>
      </c>
      <c r="Q43" s="242">
        <f t="shared" si="5"/>
        <v>0</v>
      </c>
      <c r="U43" s="81"/>
    </row>
    <row r="44" spans="1:22" x14ac:dyDescent="0.2">
      <c r="A44" s="428"/>
      <c r="B44" s="404"/>
      <c r="C44" s="124"/>
      <c r="D44" s="132"/>
      <c r="E44" s="239">
        <v>0</v>
      </c>
      <c r="F44" s="240">
        <v>0</v>
      </c>
      <c r="G44" s="241">
        <v>0</v>
      </c>
      <c r="H44" s="116"/>
      <c r="I44" s="438"/>
      <c r="J44" s="83"/>
      <c r="K44" s="423"/>
      <c r="L44" s="439"/>
      <c r="M44" s="440"/>
      <c r="N44" s="239">
        <f t="shared" si="2"/>
        <v>0</v>
      </c>
      <c r="O44" s="240">
        <f t="shared" si="3"/>
        <v>0</v>
      </c>
      <c r="P44" s="241">
        <f t="shared" si="4"/>
        <v>0</v>
      </c>
      <c r="Q44" s="242">
        <f t="shared" si="5"/>
        <v>0</v>
      </c>
      <c r="U44" s="81"/>
    </row>
    <row r="45" spans="1:22" x14ac:dyDescent="0.2">
      <c r="A45" s="428"/>
      <c r="B45" s="404"/>
      <c r="C45" s="124"/>
      <c r="D45" s="132"/>
      <c r="E45" s="239">
        <v>0</v>
      </c>
      <c r="F45" s="240">
        <v>0</v>
      </c>
      <c r="G45" s="241">
        <v>0</v>
      </c>
      <c r="H45" s="116"/>
      <c r="I45" s="438"/>
      <c r="J45" s="83"/>
      <c r="K45" s="423"/>
      <c r="L45" s="439"/>
      <c r="M45" s="440"/>
      <c r="N45" s="239">
        <f t="shared" si="2"/>
        <v>0</v>
      </c>
      <c r="O45" s="240">
        <f t="shared" si="3"/>
        <v>0</v>
      </c>
      <c r="P45" s="241">
        <f t="shared" si="4"/>
        <v>0</v>
      </c>
      <c r="Q45" s="242">
        <f t="shared" si="5"/>
        <v>0</v>
      </c>
      <c r="U45" s="81"/>
    </row>
    <row r="46" spans="1:22" x14ac:dyDescent="0.2">
      <c r="A46" s="428"/>
      <c r="B46" s="404"/>
      <c r="C46" s="124"/>
      <c r="D46" s="132"/>
      <c r="E46" s="239">
        <v>0</v>
      </c>
      <c r="F46" s="240">
        <v>0</v>
      </c>
      <c r="G46" s="241">
        <v>0</v>
      </c>
      <c r="H46" s="116"/>
      <c r="I46" s="438"/>
      <c r="J46" s="83"/>
      <c r="K46" s="423"/>
      <c r="L46" s="439"/>
      <c r="M46" s="440"/>
      <c r="N46" s="239">
        <f t="shared" si="2"/>
        <v>0</v>
      </c>
      <c r="O46" s="240">
        <f t="shared" si="3"/>
        <v>0</v>
      </c>
      <c r="P46" s="241">
        <f t="shared" si="4"/>
        <v>0</v>
      </c>
      <c r="Q46" s="242">
        <f t="shared" si="5"/>
        <v>0</v>
      </c>
      <c r="U46" s="81"/>
    </row>
    <row r="47" spans="1:22" x14ac:dyDescent="0.2">
      <c r="A47" s="428"/>
      <c r="B47" s="404"/>
      <c r="C47" s="124"/>
      <c r="D47" s="132"/>
      <c r="E47" s="239">
        <v>0</v>
      </c>
      <c r="F47" s="240">
        <v>0</v>
      </c>
      <c r="G47" s="241">
        <v>0</v>
      </c>
      <c r="H47" s="116"/>
      <c r="I47" s="438"/>
      <c r="J47" s="83"/>
      <c r="K47" s="423"/>
      <c r="L47" s="439"/>
      <c r="M47" s="440"/>
      <c r="N47" s="239">
        <f t="shared" si="2"/>
        <v>0</v>
      </c>
      <c r="O47" s="240">
        <f t="shared" si="3"/>
        <v>0</v>
      </c>
      <c r="P47" s="241">
        <f t="shared" si="4"/>
        <v>0</v>
      </c>
      <c r="Q47" s="243">
        <f t="shared" si="5"/>
        <v>0</v>
      </c>
      <c r="U47" s="81"/>
    </row>
    <row r="48" spans="1:22" x14ac:dyDescent="0.2">
      <c r="A48" s="428"/>
      <c r="B48" s="404"/>
      <c r="C48" s="124"/>
      <c r="D48" s="132"/>
      <c r="E48" s="239">
        <v>0</v>
      </c>
      <c r="F48" s="240">
        <v>0</v>
      </c>
      <c r="G48" s="241">
        <v>0</v>
      </c>
      <c r="H48" s="116"/>
      <c r="I48" s="438"/>
      <c r="J48" s="83"/>
      <c r="K48" s="423"/>
      <c r="L48" s="439"/>
      <c r="M48" s="440"/>
      <c r="N48" s="239">
        <f t="shared" si="2"/>
        <v>0</v>
      </c>
      <c r="O48" s="240">
        <f t="shared" si="3"/>
        <v>0</v>
      </c>
      <c r="P48" s="241">
        <f t="shared" si="4"/>
        <v>0</v>
      </c>
      <c r="Q48" s="243">
        <f t="shared" si="5"/>
        <v>0</v>
      </c>
      <c r="U48" s="81"/>
    </row>
    <row r="49" spans="1:84" x14ac:dyDescent="0.2">
      <c r="A49" s="428"/>
      <c r="B49" s="404"/>
      <c r="C49" s="124"/>
      <c r="D49" s="132"/>
      <c r="E49" s="239">
        <v>0</v>
      </c>
      <c r="F49" s="240">
        <v>0</v>
      </c>
      <c r="G49" s="241">
        <v>0</v>
      </c>
      <c r="H49" s="116"/>
      <c r="I49" s="438"/>
      <c r="J49" s="83"/>
      <c r="K49" s="423"/>
      <c r="L49" s="439"/>
      <c r="M49" s="440"/>
      <c r="N49" s="239">
        <f t="shared" si="2"/>
        <v>0</v>
      </c>
      <c r="O49" s="240">
        <f t="shared" si="3"/>
        <v>0</v>
      </c>
      <c r="P49" s="241">
        <f t="shared" si="4"/>
        <v>0</v>
      </c>
      <c r="Q49" s="243">
        <f>SUM(N49:P49)</f>
        <v>0</v>
      </c>
      <c r="U49" s="81"/>
    </row>
    <row r="50" spans="1:84" ht="15.75" thickBot="1" x14ac:dyDescent="0.25">
      <c r="A50" s="428"/>
      <c r="B50" s="404"/>
      <c r="C50" s="124"/>
      <c r="D50" s="132"/>
      <c r="E50" s="239">
        <v>0</v>
      </c>
      <c r="F50" s="240">
        <v>0</v>
      </c>
      <c r="G50" s="241">
        <v>0</v>
      </c>
      <c r="H50" s="116"/>
      <c r="I50" s="438"/>
      <c r="J50" s="83"/>
      <c r="K50" s="423"/>
      <c r="L50" s="439"/>
      <c r="M50" s="440"/>
      <c r="N50" s="239">
        <f t="shared" si="2"/>
        <v>0</v>
      </c>
      <c r="O50" s="240">
        <f t="shared" si="3"/>
        <v>0</v>
      </c>
      <c r="P50" s="241">
        <f t="shared" si="4"/>
        <v>0</v>
      </c>
      <c r="Q50" s="243">
        <f>SUM(N50:P50)</f>
        <v>0</v>
      </c>
      <c r="V50" s="146"/>
    </row>
    <row r="51" spans="1:84" ht="18.75" customHeight="1" x14ac:dyDescent="0.2">
      <c r="A51" s="428"/>
      <c r="B51" s="404"/>
      <c r="C51" s="124"/>
      <c r="D51" s="132"/>
      <c r="E51" s="239">
        <v>0</v>
      </c>
      <c r="F51" s="240">
        <v>0</v>
      </c>
      <c r="G51" s="241">
        <v>0</v>
      </c>
      <c r="H51" s="116"/>
      <c r="I51" s="438"/>
      <c r="J51" s="83"/>
      <c r="K51" s="423"/>
      <c r="L51" s="439"/>
      <c r="M51" s="440"/>
      <c r="N51" s="239">
        <f t="shared" si="2"/>
        <v>0</v>
      </c>
      <c r="O51" s="240">
        <f t="shared" si="3"/>
        <v>0</v>
      </c>
      <c r="P51" s="241">
        <f t="shared" si="4"/>
        <v>0</v>
      </c>
      <c r="Q51" s="243">
        <f>SUM(N51:P51)</f>
        <v>0</v>
      </c>
      <c r="U51" s="669" t="s">
        <v>392</v>
      </c>
      <c r="V51" s="670"/>
      <c r="W51" s="146"/>
      <c r="X51" s="146"/>
    </row>
    <row r="52" spans="1:84" ht="16.5" customHeight="1" thickBot="1" x14ac:dyDescent="0.25">
      <c r="A52" s="429"/>
      <c r="B52" s="430"/>
      <c r="C52" s="431"/>
      <c r="D52" s="432"/>
      <c r="E52" s="244">
        <v>0</v>
      </c>
      <c r="F52" s="245">
        <v>0</v>
      </c>
      <c r="G52" s="246">
        <v>0</v>
      </c>
      <c r="H52" s="441"/>
      <c r="I52" s="442"/>
      <c r="J52" s="443"/>
      <c r="K52" s="444"/>
      <c r="L52" s="445"/>
      <c r="M52" s="446"/>
      <c r="N52" s="244">
        <f t="shared" si="2"/>
        <v>0</v>
      </c>
      <c r="O52" s="245">
        <f t="shared" si="3"/>
        <v>0</v>
      </c>
      <c r="P52" s="246">
        <f t="shared" si="4"/>
        <v>0</v>
      </c>
      <c r="Q52" s="247">
        <f t="shared" si="5"/>
        <v>0</v>
      </c>
      <c r="U52" s="671"/>
      <c r="V52" s="672"/>
      <c r="W52" s="146"/>
      <c r="X52" s="146"/>
    </row>
    <row r="53" spans="1:84" s="252" customFormat="1" ht="20.25" thickBot="1" x14ac:dyDescent="0.4">
      <c r="A53" s="248" t="s">
        <v>36</v>
      </c>
      <c r="B53" s="40"/>
      <c r="C53" s="41"/>
      <c r="D53" s="42"/>
      <c r="E53" s="40">
        <f>SUM(E41:E52)</f>
        <v>0</v>
      </c>
      <c r="F53" s="41">
        <f t="shared" ref="F53:G53" si="6">SUM(F41:F52)</f>
        <v>0</v>
      </c>
      <c r="G53" s="42">
        <f t="shared" si="6"/>
        <v>0</v>
      </c>
      <c r="H53" s="43"/>
      <c r="I53" s="41"/>
      <c r="J53" s="44"/>
      <c r="K53" s="45"/>
      <c r="L53" s="249"/>
      <c r="M53" s="250"/>
      <c r="N53" s="43">
        <f t="shared" ref="N53:P53" si="7">SUM(N41:N52)</f>
        <v>0</v>
      </c>
      <c r="O53" s="41">
        <f t="shared" si="7"/>
        <v>0</v>
      </c>
      <c r="P53" s="41">
        <f t="shared" si="7"/>
        <v>0</v>
      </c>
      <c r="Q53" s="42">
        <f>SUM(Q41:Q52)</f>
        <v>0</v>
      </c>
      <c r="R53" s="13"/>
      <c r="S53" s="13"/>
      <c r="T53" s="13"/>
      <c r="U53" s="487" t="s">
        <v>394</v>
      </c>
      <c r="V53" s="488">
        <f>SUM(X84,X135,X109,X163,Q53)-V54</f>
        <v>0</v>
      </c>
      <c r="W53" s="146"/>
      <c r="X53" s="146"/>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row>
    <row r="54" spans="1:84" ht="20.25" thickBot="1" x14ac:dyDescent="0.4">
      <c r="O54" s="81"/>
      <c r="U54" s="489" t="s">
        <v>393</v>
      </c>
      <c r="V54" s="192">
        <f>SUM(T84,T135,T109,U163)</f>
        <v>0</v>
      </c>
      <c r="W54" s="13" t="s">
        <v>299</v>
      </c>
      <c r="X54" s="146"/>
    </row>
    <row r="55" spans="1:84" ht="16.5" thickBot="1" x14ac:dyDescent="0.3">
      <c r="A55" s="647" t="s">
        <v>272</v>
      </c>
      <c r="B55" s="647"/>
      <c r="C55" s="647"/>
      <c r="D55" s="647"/>
      <c r="E55" s="647"/>
      <c r="F55" s="647"/>
      <c r="G55" s="647"/>
      <c r="H55" s="647"/>
      <c r="O55" s="81"/>
      <c r="U55" s="485" t="s">
        <v>36</v>
      </c>
      <c r="V55" s="486">
        <f>SUM(V53:V54)</f>
        <v>0</v>
      </c>
      <c r="W55" s="13" t="s">
        <v>299</v>
      </c>
      <c r="X55" s="146"/>
    </row>
    <row r="56" spans="1:84" ht="16.5" customHeight="1" thickBot="1" x14ac:dyDescent="0.3">
      <c r="A56" s="638" t="s">
        <v>467</v>
      </c>
      <c r="B56" s="639"/>
      <c r="C56" s="639"/>
      <c r="D56" s="639"/>
      <c r="E56" s="639"/>
      <c r="F56" s="639"/>
      <c r="G56" s="639"/>
      <c r="H56" s="639"/>
      <c r="I56" s="639"/>
      <c r="J56" s="639"/>
      <c r="K56" s="639"/>
      <c r="L56" s="640"/>
      <c r="O56" s="81"/>
    </row>
    <row r="57" spans="1:84" ht="16.350000000000001" customHeight="1" thickBot="1" x14ac:dyDescent="0.3">
      <c r="A57" s="679" t="s">
        <v>474</v>
      </c>
      <c r="B57" s="680"/>
      <c r="C57" s="680"/>
      <c r="D57" s="680"/>
      <c r="E57" s="680"/>
      <c r="F57" s="680"/>
      <c r="G57" s="680"/>
      <c r="H57" s="680"/>
      <c r="I57" s="680"/>
      <c r="J57" s="680"/>
      <c r="K57" s="680"/>
      <c r="L57" s="681"/>
      <c r="M57" s="253"/>
      <c r="N57" s="253"/>
      <c r="O57" s="253"/>
    </row>
    <row r="58" spans="1:84" s="255" customFormat="1" ht="34.5" customHeight="1" thickBot="1" x14ac:dyDescent="0.4">
      <c r="A58" s="644" t="s">
        <v>103</v>
      </c>
      <c r="B58" s="645"/>
      <c r="C58" s="645"/>
      <c r="D58" s="645"/>
      <c r="E58" s="645"/>
      <c r="F58" s="645"/>
      <c r="G58" s="646"/>
      <c r="H58" s="644" t="s">
        <v>104</v>
      </c>
      <c r="I58" s="645"/>
      <c r="J58" s="646"/>
      <c r="K58" s="636" t="s">
        <v>105</v>
      </c>
      <c r="L58" s="637"/>
      <c r="M58" s="146"/>
      <c r="N58" s="146"/>
      <c r="O58" s="146"/>
      <c r="P58" s="146"/>
      <c r="Q58" s="617" t="s">
        <v>35</v>
      </c>
      <c r="R58" s="618"/>
      <c r="S58" s="618"/>
      <c r="T58" s="619"/>
      <c r="U58" s="676" t="s">
        <v>391</v>
      </c>
      <c r="V58" s="677"/>
      <c r="W58" s="677"/>
      <c r="X58" s="678"/>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row>
    <row r="59" spans="1:84" s="25" customFormat="1" ht="149.25" thickBot="1" x14ac:dyDescent="0.25">
      <c r="A59" s="256" t="s">
        <v>6</v>
      </c>
      <c r="B59" s="257" t="s">
        <v>4</v>
      </c>
      <c r="C59" s="257" t="s">
        <v>5</v>
      </c>
      <c r="D59" s="257" t="s">
        <v>245</v>
      </c>
      <c r="E59" s="258" t="s">
        <v>248</v>
      </c>
      <c r="F59" s="259" t="s">
        <v>246</v>
      </c>
      <c r="G59" s="257" t="s">
        <v>247</v>
      </c>
      <c r="H59" s="260" t="s">
        <v>389</v>
      </c>
      <c r="I59" s="261" t="s">
        <v>387</v>
      </c>
      <c r="J59" s="262" t="s">
        <v>388</v>
      </c>
      <c r="K59" s="261" t="s">
        <v>397</v>
      </c>
      <c r="L59" s="262" t="s">
        <v>398</v>
      </c>
      <c r="M59" s="213"/>
      <c r="N59" s="213"/>
      <c r="O59" s="213"/>
      <c r="Q59" s="51" t="s">
        <v>389</v>
      </c>
      <c r="R59" s="52" t="s">
        <v>402</v>
      </c>
      <c r="S59" s="53" t="s">
        <v>388</v>
      </c>
      <c r="T59" s="54" t="s">
        <v>403</v>
      </c>
      <c r="U59" s="51" t="s">
        <v>389</v>
      </c>
      <c r="V59" s="52" t="s">
        <v>402</v>
      </c>
      <c r="W59" s="55" t="s">
        <v>388</v>
      </c>
      <c r="X59" s="56" t="s">
        <v>26</v>
      </c>
    </row>
    <row r="60" spans="1:84" x14ac:dyDescent="0.2">
      <c r="A60" s="447"/>
      <c r="B60" s="97"/>
      <c r="C60" s="97"/>
      <c r="D60" s="97"/>
      <c r="E60" s="97"/>
      <c r="F60" s="97"/>
      <c r="G60" s="448"/>
      <c r="H60" s="447"/>
      <c r="I60" s="449"/>
      <c r="J60" s="450"/>
      <c r="K60" s="96"/>
      <c r="L60" s="349"/>
      <c r="M60" s="142"/>
      <c r="N60" s="142"/>
      <c r="O60" s="142"/>
      <c r="Q60" s="263">
        <f>G60*3.664*E60</f>
        <v>0</v>
      </c>
      <c r="R60" s="264">
        <f>E60*D60*K60*0.000001</f>
        <v>0</v>
      </c>
      <c r="S60" s="265">
        <f>E60*D60*L60*0.000001</f>
        <v>0</v>
      </c>
      <c r="T60" s="266">
        <f t="shared" ref="T60:T83" si="8">F60*Q60</f>
        <v>0</v>
      </c>
      <c r="U60" s="263">
        <f>Q60*1</f>
        <v>0</v>
      </c>
      <c r="V60" s="264">
        <f>R60*28</f>
        <v>0</v>
      </c>
      <c r="W60" s="266">
        <f>S60*265</f>
        <v>0</v>
      </c>
      <c r="X60" s="267">
        <f t="shared" ref="X60:X70" si="9">SUM(U60:W60)</f>
        <v>0</v>
      </c>
    </row>
    <row r="61" spans="1:84" x14ac:dyDescent="0.2">
      <c r="A61" s="451"/>
      <c r="B61" s="100"/>
      <c r="C61" s="100"/>
      <c r="D61" s="100"/>
      <c r="E61" s="100"/>
      <c r="F61" s="100"/>
      <c r="G61" s="452"/>
      <c r="H61" s="453"/>
      <c r="I61" s="438"/>
      <c r="J61" s="83"/>
      <c r="K61" s="99"/>
      <c r="L61" s="350"/>
      <c r="M61" s="142"/>
      <c r="N61" s="142"/>
      <c r="O61" s="142"/>
      <c r="Q61" s="268">
        <f t="shared" ref="Q61:Q83" si="10">G61*3.664*E61</f>
        <v>0</v>
      </c>
      <c r="R61" s="121">
        <f t="shared" ref="R61:R83" si="11">E61*D61*K61*0.000001</f>
        <v>0</v>
      </c>
      <c r="S61" s="269">
        <f t="shared" ref="S61:S83" si="12">E61*D61*L61*0.000001</f>
        <v>0</v>
      </c>
      <c r="T61" s="71">
        <f t="shared" si="8"/>
        <v>0</v>
      </c>
      <c r="U61" s="268">
        <f t="shared" ref="U61:U83" si="13">Q61*1</f>
        <v>0</v>
      </c>
      <c r="V61" s="121">
        <f t="shared" ref="V61:V83" si="14">R61*28</f>
        <v>0</v>
      </c>
      <c r="W61" s="270">
        <f t="shared" ref="W61:W83" si="15">S61*265</f>
        <v>0</v>
      </c>
      <c r="X61" s="21">
        <f t="shared" si="9"/>
        <v>0</v>
      </c>
    </row>
    <row r="62" spans="1:84" x14ac:dyDescent="0.2">
      <c r="A62" s="451"/>
      <c r="B62" s="100"/>
      <c r="C62" s="100"/>
      <c r="D62" s="100"/>
      <c r="E62" s="100"/>
      <c r="F62" s="100"/>
      <c r="G62" s="452"/>
      <c r="H62" s="453"/>
      <c r="I62" s="438"/>
      <c r="J62" s="83"/>
      <c r="K62" s="99"/>
      <c r="L62" s="350"/>
      <c r="M62" s="142"/>
      <c r="N62" s="142"/>
      <c r="O62" s="142"/>
      <c r="Q62" s="268">
        <f t="shared" si="10"/>
        <v>0</v>
      </c>
      <c r="R62" s="121">
        <f t="shared" si="11"/>
        <v>0</v>
      </c>
      <c r="S62" s="269">
        <f t="shared" si="12"/>
        <v>0</v>
      </c>
      <c r="T62" s="71">
        <f t="shared" si="8"/>
        <v>0</v>
      </c>
      <c r="U62" s="268">
        <f t="shared" si="13"/>
        <v>0</v>
      </c>
      <c r="V62" s="121">
        <f t="shared" si="14"/>
        <v>0</v>
      </c>
      <c r="W62" s="270">
        <f t="shared" si="15"/>
        <v>0</v>
      </c>
      <c r="X62" s="21">
        <f t="shared" si="9"/>
        <v>0</v>
      </c>
    </row>
    <row r="63" spans="1:84" x14ac:dyDescent="0.2">
      <c r="A63" s="451"/>
      <c r="B63" s="100"/>
      <c r="C63" s="100"/>
      <c r="D63" s="100"/>
      <c r="E63" s="100"/>
      <c r="F63" s="100"/>
      <c r="G63" s="452"/>
      <c r="H63" s="453"/>
      <c r="I63" s="438"/>
      <c r="J63" s="83"/>
      <c r="K63" s="99"/>
      <c r="L63" s="350"/>
      <c r="M63" s="142"/>
      <c r="N63" s="142"/>
      <c r="O63" s="142"/>
      <c r="Q63" s="268">
        <f t="shared" si="10"/>
        <v>0</v>
      </c>
      <c r="R63" s="121">
        <f t="shared" si="11"/>
        <v>0</v>
      </c>
      <c r="S63" s="269">
        <f t="shared" si="12"/>
        <v>0</v>
      </c>
      <c r="T63" s="71">
        <f t="shared" si="8"/>
        <v>0</v>
      </c>
      <c r="U63" s="268">
        <f t="shared" si="13"/>
        <v>0</v>
      </c>
      <c r="V63" s="121">
        <f t="shared" si="14"/>
        <v>0</v>
      </c>
      <c r="W63" s="270">
        <f t="shared" si="15"/>
        <v>0</v>
      </c>
      <c r="X63" s="21">
        <f t="shared" si="9"/>
        <v>0</v>
      </c>
    </row>
    <row r="64" spans="1:84" x14ac:dyDescent="0.2">
      <c r="A64" s="451"/>
      <c r="B64" s="100"/>
      <c r="C64" s="100"/>
      <c r="D64" s="100"/>
      <c r="E64" s="100"/>
      <c r="F64" s="100"/>
      <c r="G64" s="452"/>
      <c r="H64" s="453"/>
      <c r="I64" s="438"/>
      <c r="J64" s="83"/>
      <c r="K64" s="99"/>
      <c r="L64" s="350"/>
      <c r="M64" s="142"/>
      <c r="N64" s="142"/>
      <c r="O64" s="142"/>
      <c r="Q64" s="268">
        <f t="shared" si="10"/>
        <v>0</v>
      </c>
      <c r="R64" s="121">
        <f t="shared" si="11"/>
        <v>0</v>
      </c>
      <c r="S64" s="269">
        <f t="shared" si="12"/>
        <v>0</v>
      </c>
      <c r="T64" s="71">
        <f t="shared" si="8"/>
        <v>0</v>
      </c>
      <c r="U64" s="268">
        <f t="shared" si="13"/>
        <v>0</v>
      </c>
      <c r="V64" s="121">
        <f t="shared" si="14"/>
        <v>0</v>
      </c>
      <c r="W64" s="270">
        <f t="shared" si="15"/>
        <v>0</v>
      </c>
      <c r="X64" s="21">
        <f t="shared" si="9"/>
        <v>0</v>
      </c>
    </row>
    <row r="65" spans="1:24" x14ac:dyDescent="0.2">
      <c r="A65" s="451"/>
      <c r="B65" s="100"/>
      <c r="C65" s="100"/>
      <c r="D65" s="100"/>
      <c r="E65" s="100"/>
      <c r="F65" s="100"/>
      <c r="G65" s="452"/>
      <c r="H65" s="453"/>
      <c r="I65" s="438"/>
      <c r="J65" s="83"/>
      <c r="K65" s="99"/>
      <c r="L65" s="350"/>
      <c r="M65" s="142"/>
      <c r="N65" s="142"/>
      <c r="O65" s="142"/>
      <c r="Q65" s="268">
        <f t="shared" si="10"/>
        <v>0</v>
      </c>
      <c r="R65" s="121">
        <f t="shared" si="11"/>
        <v>0</v>
      </c>
      <c r="S65" s="269">
        <f t="shared" si="12"/>
        <v>0</v>
      </c>
      <c r="T65" s="71">
        <f t="shared" si="8"/>
        <v>0</v>
      </c>
      <c r="U65" s="268">
        <f t="shared" si="13"/>
        <v>0</v>
      </c>
      <c r="V65" s="121">
        <f t="shared" si="14"/>
        <v>0</v>
      </c>
      <c r="W65" s="270">
        <f t="shared" si="15"/>
        <v>0</v>
      </c>
      <c r="X65" s="21">
        <f t="shared" si="9"/>
        <v>0</v>
      </c>
    </row>
    <row r="66" spans="1:24" x14ac:dyDescent="0.2">
      <c r="A66" s="451"/>
      <c r="B66" s="100"/>
      <c r="C66" s="100"/>
      <c r="D66" s="100"/>
      <c r="E66" s="100"/>
      <c r="F66" s="100"/>
      <c r="G66" s="452"/>
      <c r="H66" s="453"/>
      <c r="I66" s="438"/>
      <c r="J66" s="83"/>
      <c r="K66" s="99"/>
      <c r="L66" s="350"/>
      <c r="M66" s="142"/>
      <c r="N66" s="142"/>
      <c r="O66" s="142"/>
      <c r="Q66" s="268">
        <f t="shared" si="10"/>
        <v>0</v>
      </c>
      <c r="R66" s="121">
        <f t="shared" si="11"/>
        <v>0</v>
      </c>
      <c r="S66" s="269">
        <f t="shared" si="12"/>
        <v>0</v>
      </c>
      <c r="T66" s="71">
        <f t="shared" si="8"/>
        <v>0</v>
      </c>
      <c r="U66" s="268">
        <f t="shared" si="13"/>
        <v>0</v>
      </c>
      <c r="V66" s="121">
        <f t="shared" si="14"/>
        <v>0</v>
      </c>
      <c r="W66" s="270">
        <f t="shared" si="15"/>
        <v>0</v>
      </c>
      <c r="X66" s="21">
        <f t="shared" si="9"/>
        <v>0</v>
      </c>
    </row>
    <row r="67" spans="1:24" x14ac:dyDescent="0.2">
      <c r="A67" s="451"/>
      <c r="B67" s="100"/>
      <c r="C67" s="100"/>
      <c r="D67" s="100"/>
      <c r="E67" s="100"/>
      <c r="F67" s="100"/>
      <c r="G67" s="452"/>
      <c r="H67" s="453"/>
      <c r="I67" s="438"/>
      <c r="J67" s="83"/>
      <c r="K67" s="99"/>
      <c r="L67" s="350"/>
      <c r="M67" s="142"/>
      <c r="N67" s="142"/>
      <c r="O67" s="142"/>
      <c r="Q67" s="268">
        <f t="shared" si="10"/>
        <v>0</v>
      </c>
      <c r="R67" s="121">
        <f t="shared" si="11"/>
        <v>0</v>
      </c>
      <c r="S67" s="269">
        <f t="shared" si="12"/>
        <v>0</v>
      </c>
      <c r="T67" s="71">
        <f t="shared" si="8"/>
        <v>0</v>
      </c>
      <c r="U67" s="268">
        <f t="shared" si="13"/>
        <v>0</v>
      </c>
      <c r="V67" s="121">
        <f t="shared" si="14"/>
        <v>0</v>
      </c>
      <c r="W67" s="270">
        <f t="shared" si="15"/>
        <v>0</v>
      </c>
      <c r="X67" s="21">
        <f t="shared" si="9"/>
        <v>0</v>
      </c>
    </row>
    <row r="68" spans="1:24" x14ac:dyDescent="0.2">
      <c r="A68" s="451"/>
      <c r="B68" s="100"/>
      <c r="C68" s="100"/>
      <c r="D68" s="100"/>
      <c r="E68" s="100"/>
      <c r="F68" s="100"/>
      <c r="G68" s="452"/>
      <c r="H68" s="453"/>
      <c r="I68" s="438"/>
      <c r="J68" s="83"/>
      <c r="K68" s="99"/>
      <c r="L68" s="350"/>
      <c r="M68" s="142"/>
      <c r="N68" s="142"/>
      <c r="O68" s="142"/>
      <c r="Q68" s="268">
        <f t="shared" si="10"/>
        <v>0</v>
      </c>
      <c r="R68" s="121">
        <f t="shared" si="11"/>
        <v>0</v>
      </c>
      <c r="S68" s="269">
        <f t="shared" si="12"/>
        <v>0</v>
      </c>
      <c r="T68" s="71">
        <f t="shared" si="8"/>
        <v>0</v>
      </c>
      <c r="U68" s="268">
        <f t="shared" si="13"/>
        <v>0</v>
      </c>
      <c r="V68" s="121">
        <f t="shared" si="14"/>
        <v>0</v>
      </c>
      <c r="W68" s="270">
        <f t="shared" si="15"/>
        <v>0</v>
      </c>
      <c r="X68" s="21">
        <f t="shared" si="9"/>
        <v>0</v>
      </c>
    </row>
    <row r="69" spans="1:24" x14ac:dyDescent="0.2">
      <c r="A69" s="451"/>
      <c r="B69" s="100"/>
      <c r="C69" s="100"/>
      <c r="D69" s="100"/>
      <c r="E69" s="100"/>
      <c r="F69" s="100"/>
      <c r="G69" s="452"/>
      <c r="H69" s="453"/>
      <c r="I69" s="438"/>
      <c r="J69" s="83"/>
      <c r="K69" s="99"/>
      <c r="L69" s="350"/>
      <c r="M69" s="142"/>
      <c r="N69" s="142"/>
      <c r="O69" s="142"/>
      <c r="Q69" s="268">
        <f t="shared" si="10"/>
        <v>0</v>
      </c>
      <c r="R69" s="121">
        <f t="shared" si="11"/>
        <v>0</v>
      </c>
      <c r="S69" s="269">
        <f t="shared" si="12"/>
        <v>0</v>
      </c>
      <c r="T69" s="71">
        <f t="shared" si="8"/>
        <v>0</v>
      </c>
      <c r="U69" s="268">
        <f t="shared" si="13"/>
        <v>0</v>
      </c>
      <c r="V69" s="121">
        <f t="shared" si="14"/>
        <v>0</v>
      </c>
      <c r="W69" s="270">
        <f t="shared" si="15"/>
        <v>0</v>
      </c>
      <c r="X69" s="21">
        <f t="shared" si="9"/>
        <v>0</v>
      </c>
    </row>
    <row r="70" spans="1:24" x14ac:dyDescent="0.2">
      <c r="A70" s="451"/>
      <c r="B70" s="454"/>
      <c r="C70" s="455"/>
      <c r="D70" s="455"/>
      <c r="E70" s="454"/>
      <c r="F70" s="456"/>
      <c r="G70" s="455"/>
      <c r="H70" s="453"/>
      <c r="I70" s="438"/>
      <c r="J70" s="83"/>
      <c r="K70" s="457"/>
      <c r="L70" s="458"/>
      <c r="M70" s="142"/>
      <c r="N70" s="142"/>
      <c r="O70" s="142"/>
      <c r="Q70" s="268">
        <f t="shared" si="10"/>
        <v>0</v>
      </c>
      <c r="R70" s="121">
        <f t="shared" si="11"/>
        <v>0</v>
      </c>
      <c r="S70" s="269">
        <f t="shared" si="12"/>
        <v>0</v>
      </c>
      <c r="T70" s="71">
        <f t="shared" si="8"/>
        <v>0</v>
      </c>
      <c r="U70" s="268">
        <f t="shared" si="13"/>
        <v>0</v>
      </c>
      <c r="V70" s="121">
        <f t="shared" si="14"/>
        <v>0</v>
      </c>
      <c r="W70" s="270">
        <f t="shared" si="15"/>
        <v>0</v>
      </c>
      <c r="X70" s="21">
        <f t="shared" si="9"/>
        <v>0</v>
      </c>
    </row>
    <row r="71" spans="1:24" x14ac:dyDescent="0.2">
      <c r="A71" s="451"/>
      <c r="B71" s="454"/>
      <c r="C71" s="452"/>
      <c r="D71" s="452"/>
      <c r="E71" s="100"/>
      <c r="F71" s="406"/>
      <c r="G71" s="452"/>
      <c r="H71" s="453"/>
      <c r="I71" s="438"/>
      <c r="J71" s="83"/>
      <c r="K71" s="99"/>
      <c r="L71" s="459"/>
      <c r="M71" s="142"/>
      <c r="N71" s="142"/>
      <c r="O71" s="142"/>
      <c r="Q71" s="268">
        <f t="shared" si="10"/>
        <v>0</v>
      </c>
      <c r="R71" s="121">
        <f t="shared" si="11"/>
        <v>0</v>
      </c>
      <c r="S71" s="269">
        <f t="shared" si="12"/>
        <v>0</v>
      </c>
      <c r="T71" s="71">
        <f t="shared" si="8"/>
        <v>0</v>
      </c>
      <c r="U71" s="268">
        <f t="shared" si="13"/>
        <v>0</v>
      </c>
      <c r="V71" s="121">
        <f t="shared" si="14"/>
        <v>0</v>
      </c>
      <c r="W71" s="270">
        <f t="shared" si="15"/>
        <v>0</v>
      </c>
      <c r="X71" s="21">
        <f t="shared" ref="X71:X83" si="16">SUM(U71:W71)</f>
        <v>0</v>
      </c>
    </row>
    <row r="72" spans="1:24" x14ac:dyDescent="0.2">
      <c r="A72" s="451"/>
      <c r="B72" s="454"/>
      <c r="C72" s="452"/>
      <c r="D72" s="460"/>
      <c r="E72" s="407"/>
      <c r="F72" s="461"/>
      <c r="G72" s="460"/>
      <c r="H72" s="453"/>
      <c r="I72" s="438"/>
      <c r="J72" s="83"/>
      <c r="K72" s="462"/>
      <c r="L72" s="408"/>
      <c r="M72" s="142"/>
      <c r="N72" s="142"/>
      <c r="O72" s="142"/>
      <c r="Q72" s="268">
        <f t="shared" si="10"/>
        <v>0</v>
      </c>
      <c r="R72" s="121">
        <f t="shared" si="11"/>
        <v>0</v>
      </c>
      <c r="S72" s="269">
        <f t="shared" si="12"/>
        <v>0</v>
      </c>
      <c r="T72" s="71">
        <f t="shared" si="8"/>
        <v>0</v>
      </c>
      <c r="U72" s="268">
        <f t="shared" si="13"/>
        <v>0</v>
      </c>
      <c r="V72" s="121">
        <f t="shared" si="14"/>
        <v>0</v>
      </c>
      <c r="W72" s="270">
        <f t="shared" si="15"/>
        <v>0</v>
      </c>
      <c r="X72" s="21">
        <f t="shared" si="16"/>
        <v>0</v>
      </c>
    </row>
    <row r="73" spans="1:24" x14ac:dyDescent="0.2">
      <c r="A73" s="451"/>
      <c r="B73" s="454"/>
      <c r="C73" s="452"/>
      <c r="D73" s="460"/>
      <c r="E73" s="407"/>
      <c r="F73" s="461"/>
      <c r="G73" s="460"/>
      <c r="H73" s="453"/>
      <c r="I73" s="438"/>
      <c r="J73" s="83"/>
      <c r="K73" s="462"/>
      <c r="L73" s="408"/>
      <c r="M73" s="142"/>
      <c r="N73" s="142"/>
      <c r="O73" s="142"/>
      <c r="Q73" s="268">
        <f t="shared" si="10"/>
        <v>0</v>
      </c>
      <c r="R73" s="121">
        <f t="shared" si="11"/>
        <v>0</v>
      </c>
      <c r="S73" s="269">
        <f t="shared" si="12"/>
        <v>0</v>
      </c>
      <c r="T73" s="71">
        <f t="shared" si="8"/>
        <v>0</v>
      </c>
      <c r="U73" s="268">
        <f t="shared" si="13"/>
        <v>0</v>
      </c>
      <c r="V73" s="121">
        <f t="shared" si="14"/>
        <v>0</v>
      </c>
      <c r="W73" s="270">
        <f t="shared" si="15"/>
        <v>0</v>
      </c>
      <c r="X73" s="21">
        <f t="shared" si="16"/>
        <v>0</v>
      </c>
    </row>
    <row r="74" spans="1:24" x14ac:dyDescent="0.2">
      <c r="A74" s="451"/>
      <c r="B74" s="100"/>
      <c r="C74" s="452"/>
      <c r="D74" s="460"/>
      <c r="E74" s="407"/>
      <c r="F74" s="461"/>
      <c r="G74" s="460"/>
      <c r="H74" s="453"/>
      <c r="I74" s="438"/>
      <c r="J74" s="83"/>
      <c r="K74" s="462"/>
      <c r="L74" s="408"/>
      <c r="M74" s="142"/>
      <c r="N74" s="142"/>
      <c r="O74" s="142"/>
      <c r="Q74" s="268">
        <f t="shared" si="10"/>
        <v>0</v>
      </c>
      <c r="R74" s="121">
        <f t="shared" si="11"/>
        <v>0</v>
      </c>
      <c r="S74" s="269">
        <f t="shared" si="12"/>
        <v>0</v>
      </c>
      <c r="T74" s="71">
        <f t="shared" si="8"/>
        <v>0</v>
      </c>
      <c r="U74" s="268">
        <f t="shared" si="13"/>
        <v>0</v>
      </c>
      <c r="V74" s="121">
        <f t="shared" si="14"/>
        <v>0</v>
      </c>
      <c r="W74" s="270">
        <f t="shared" si="15"/>
        <v>0</v>
      </c>
      <c r="X74" s="21">
        <f t="shared" si="16"/>
        <v>0</v>
      </c>
    </row>
    <row r="75" spans="1:24" x14ac:dyDescent="0.2">
      <c r="A75" s="451"/>
      <c r="B75" s="454"/>
      <c r="C75" s="452"/>
      <c r="D75" s="460"/>
      <c r="E75" s="407"/>
      <c r="F75" s="461"/>
      <c r="G75" s="460"/>
      <c r="H75" s="453"/>
      <c r="I75" s="438"/>
      <c r="J75" s="83"/>
      <c r="K75" s="462"/>
      <c r="L75" s="408"/>
      <c r="M75" s="142"/>
      <c r="N75" s="142"/>
      <c r="O75" s="142"/>
      <c r="Q75" s="268">
        <f t="shared" si="10"/>
        <v>0</v>
      </c>
      <c r="R75" s="121">
        <f t="shared" si="11"/>
        <v>0</v>
      </c>
      <c r="S75" s="269">
        <f t="shared" si="12"/>
        <v>0</v>
      </c>
      <c r="T75" s="71">
        <f t="shared" si="8"/>
        <v>0</v>
      </c>
      <c r="U75" s="268">
        <f t="shared" si="13"/>
        <v>0</v>
      </c>
      <c r="V75" s="121">
        <f t="shared" si="14"/>
        <v>0</v>
      </c>
      <c r="W75" s="270">
        <f t="shared" si="15"/>
        <v>0</v>
      </c>
      <c r="X75" s="21">
        <f t="shared" si="16"/>
        <v>0</v>
      </c>
    </row>
    <row r="76" spans="1:24" x14ac:dyDescent="0.2">
      <c r="A76" s="451"/>
      <c r="B76" s="454"/>
      <c r="C76" s="452"/>
      <c r="D76" s="460"/>
      <c r="E76" s="407"/>
      <c r="F76" s="461"/>
      <c r="G76" s="460"/>
      <c r="H76" s="453"/>
      <c r="I76" s="438"/>
      <c r="J76" s="83"/>
      <c r="K76" s="462"/>
      <c r="L76" s="408"/>
      <c r="M76" s="142"/>
      <c r="N76" s="142"/>
      <c r="O76" s="142"/>
      <c r="Q76" s="268">
        <f t="shared" si="10"/>
        <v>0</v>
      </c>
      <c r="R76" s="121">
        <f t="shared" si="11"/>
        <v>0</v>
      </c>
      <c r="S76" s="269">
        <f t="shared" si="12"/>
        <v>0</v>
      </c>
      <c r="T76" s="71">
        <f t="shared" si="8"/>
        <v>0</v>
      </c>
      <c r="U76" s="268">
        <f t="shared" si="13"/>
        <v>0</v>
      </c>
      <c r="V76" s="121">
        <f t="shared" si="14"/>
        <v>0</v>
      </c>
      <c r="W76" s="270">
        <f t="shared" si="15"/>
        <v>0</v>
      </c>
      <c r="X76" s="21">
        <f t="shared" si="16"/>
        <v>0</v>
      </c>
    </row>
    <row r="77" spans="1:24" x14ac:dyDescent="0.2">
      <c r="A77" s="451"/>
      <c r="B77" s="454"/>
      <c r="C77" s="452"/>
      <c r="D77" s="460"/>
      <c r="E77" s="407"/>
      <c r="F77" s="461"/>
      <c r="G77" s="460"/>
      <c r="H77" s="453"/>
      <c r="I77" s="438"/>
      <c r="J77" s="83"/>
      <c r="K77" s="462"/>
      <c r="L77" s="408"/>
      <c r="M77" s="142"/>
      <c r="N77" s="142"/>
      <c r="O77" s="142"/>
      <c r="Q77" s="268">
        <f t="shared" si="10"/>
        <v>0</v>
      </c>
      <c r="R77" s="121">
        <f t="shared" si="11"/>
        <v>0</v>
      </c>
      <c r="S77" s="269">
        <f t="shared" si="12"/>
        <v>0</v>
      </c>
      <c r="T77" s="71">
        <f t="shared" si="8"/>
        <v>0</v>
      </c>
      <c r="U77" s="268">
        <f t="shared" si="13"/>
        <v>0</v>
      </c>
      <c r="V77" s="121">
        <f t="shared" si="14"/>
        <v>0</v>
      </c>
      <c r="W77" s="270">
        <f t="shared" si="15"/>
        <v>0</v>
      </c>
      <c r="X77" s="21">
        <f t="shared" si="16"/>
        <v>0</v>
      </c>
    </row>
    <row r="78" spans="1:24" x14ac:dyDescent="0.2">
      <c r="A78" s="451"/>
      <c r="B78" s="454"/>
      <c r="C78" s="452"/>
      <c r="D78" s="460"/>
      <c r="E78" s="407"/>
      <c r="F78" s="461"/>
      <c r="G78" s="460"/>
      <c r="H78" s="453"/>
      <c r="I78" s="438"/>
      <c r="J78" s="83"/>
      <c r="K78" s="462"/>
      <c r="L78" s="408"/>
      <c r="M78" s="142"/>
      <c r="N78" s="142"/>
      <c r="O78" s="142"/>
      <c r="Q78" s="268">
        <f t="shared" si="10"/>
        <v>0</v>
      </c>
      <c r="R78" s="121">
        <f t="shared" si="11"/>
        <v>0</v>
      </c>
      <c r="S78" s="269">
        <f t="shared" si="12"/>
        <v>0</v>
      </c>
      <c r="T78" s="71">
        <f t="shared" si="8"/>
        <v>0</v>
      </c>
      <c r="U78" s="268">
        <f t="shared" si="13"/>
        <v>0</v>
      </c>
      <c r="V78" s="121">
        <f t="shared" si="14"/>
        <v>0</v>
      </c>
      <c r="W78" s="270">
        <f t="shared" si="15"/>
        <v>0</v>
      </c>
      <c r="X78" s="21">
        <f t="shared" si="16"/>
        <v>0</v>
      </c>
    </row>
    <row r="79" spans="1:24" x14ac:dyDescent="0.2">
      <c r="A79" s="451"/>
      <c r="B79" s="454"/>
      <c r="C79" s="452"/>
      <c r="D79" s="460"/>
      <c r="E79" s="407"/>
      <c r="F79" s="461"/>
      <c r="G79" s="460"/>
      <c r="H79" s="453"/>
      <c r="I79" s="438"/>
      <c r="J79" s="83"/>
      <c r="K79" s="462"/>
      <c r="L79" s="408"/>
      <c r="M79" s="142"/>
      <c r="N79" s="142"/>
      <c r="O79" s="142"/>
      <c r="Q79" s="268">
        <f t="shared" si="10"/>
        <v>0</v>
      </c>
      <c r="R79" s="121">
        <f t="shared" si="11"/>
        <v>0</v>
      </c>
      <c r="S79" s="269">
        <f t="shared" si="12"/>
        <v>0</v>
      </c>
      <c r="T79" s="71">
        <f t="shared" si="8"/>
        <v>0</v>
      </c>
      <c r="U79" s="268">
        <f t="shared" si="13"/>
        <v>0</v>
      </c>
      <c r="V79" s="121">
        <f t="shared" si="14"/>
        <v>0</v>
      </c>
      <c r="W79" s="270">
        <f t="shared" si="15"/>
        <v>0</v>
      </c>
      <c r="X79" s="21">
        <f t="shared" si="16"/>
        <v>0</v>
      </c>
    </row>
    <row r="80" spans="1:24" x14ac:dyDescent="0.2">
      <c r="A80" s="451"/>
      <c r="B80" s="454"/>
      <c r="C80" s="452"/>
      <c r="D80" s="460"/>
      <c r="E80" s="407"/>
      <c r="F80" s="461"/>
      <c r="G80" s="460"/>
      <c r="H80" s="453"/>
      <c r="I80" s="438"/>
      <c r="J80" s="83"/>
      <c r="K80" s="462"/>
      <c r="L80" s="408"/>
      <c r="M80" s="142"/>
      <c r="N80" s="142"/>
      <c r="O80" s="142"/>
      <c r="Q80" s="268">
        <f t="shared" si="10"/>
        <v>0</v>
      </c>
      <c r="R80" s="121">
        <f>E80*D80*K80*0.000001</f>
        <v>0</v>
      </c>
      <c r="S80" s="269">
        <f>E80*D80*L80*0.000001</f>
        <v>0</v>
      </c>
      <c r="T80" s="71">
        <f t="shared" si="8"/>
        <v>0</v>
      </c>
      <c r="U80" s="268">
        <f t="shared" si="13"/>
        <v>0</v>
      </c>
      <c r="V80" s="121">
        <f t="shared" si="14"/>
        <v>0</v>
      </c>
      <c r="W80" s="270">
        <f t="shared" si="15"/>
        <v>0</v>
      </c>
      <c r="X80" s="21">
        <f t="shared" si="16"/>
        <v>0</v>
      </c>
    </row>
    <row r="81" spans="1:24" x14ac:dyDescent="0.2">
      <c r="A81" s="451"/>
      <c r="B81" s="454"/>
      <c r="C81" s="452"/>
      <c r="D81" s="460"/>
      <c r="E81" s="407"/>
      <c r="F81" s="461"/>
      <c r="G81" s="460"/>
      <c r="H81" s="453"/>
      <c r="I81" s="438"/>
      <c r="J81" s="83"/>
      <c r="K81" s="462"/>
      <c r="L81" s="408"/>
      <c r="M81" s="142"/>
      <c r="N81" s="142"/>
      <c r="O81" s="142"/>
      <c r="Q81" s="268">
        <f t="shared" si="10"/>
        <v>0</v>
      </c>
      <c r="R81" s="121">
        <f>E81*D81*K81*0.000001</f>
        <v>0</v>
      </c>
      <c r="S81" s="269">
        <f>E81*D81*L81*0.000001</f>
        <v>0</v>
      </c>
      <c r="T81" s="71">
        <f t="shared" si="8"/>
        <v>0</v>
      </c>
      <c r="U81" s="268">
        <f t="shared" si="13"/>
        <v>0</v>
      </c>
      <c r="V81" s="121">
        <f t="shared" si="14"/>
        <v>0</v>
      </c>
      <c r="W81" s="270">
        <f t="shared" si="15"/>
        <v>0</v>
      </c>
      <c r="X81" s="21">
        <f t="shared" si="16"/>
        <v>0</v>
      </c>
    </row>
    <row r="82" spans="1:24" x14ac:dyDescent="0.2">
      <c r="A82" s="451"/>
      <c r="B82" s="454"/>
      <c r="C82" s="452"/>
      <c r="D82" s="460"/>
      <c r="E82" s="407"/>
      <c r="F82" s="461"/>
      <c r="G82" s="460"/>
      <c r="H82" s="453"/>
      <c r="I82" s="438"/>
      <c r="J82" s="83"/>
      <c r="K82" s="462"/>
      <c r="L82" s="463"/>
      <c r="M82" s="142"/>
      <c r="N82" s="142"/>
      <c r="O82" s="142"/>
      <c r="Q82" s="268">
        <f t="shared" si="10"/>
        <v>0</v>
      </c>
      <c r="R82" s="121">
        <f t="shared" si="11"/>
        <v>0</v>
      </c>
      <c r="S82" s="269">
        <f t="shared" si="12"/>
        <v>0</v>
      </c>
      <c r="T82" s="71">
        <f t="shared" si="8"/>
        <v>0</v>
      </c>
      <c r="U82" s="268">
        <f t="shared" si="13"/>
        <v>0</v>
      </c>
      <c r="V82" s="121">
        <f t="shared" si="14"/>
        <v>0</v>
      </c>
      <c r="W82" s="270">
        <f t="shared" si="15"/>
        <v>0</v>
      </c>
      <c r="X82" s="21">
        <f t="shared" si="16"/>
        <v>0</v>
      </c>
    </row>
    <row r="83" spans="1:24" ht="15.75" thickBot="1" x14ac:dyDescent="0.25">
      <c r="A83" s="464"/>
      <c r="B83" s="128"/>
      <c r="C83" s="465"/>
      <c r="D83" s="465"/>
      <c r="E83" s="410"/>
      <c r="F83" s="409"/>
      <c r="G83" s="465"/>
      <c r="H83" s="102"/>
      <c r="I83" s="85"/>
      <c r="J83" s="86"/>
      <c r="K83" s="466"/>
      <c r="L83" s="467"/>
      <c r="M83" s="142"/>
      <c r="N83" s="142"/>
      <c r="O83" s="142"/>
      <c r="Q83" s="160">
        <f t="shared" si="10"/>
        <v>0</v>
      </c>
      <c r="R83" s="121">
        <f t="shared" si="11"/>
        <v>0</v>
      </c>
      <c r="S83" s="269">
        <f t="shared" si="12"/>
        <v>0</v>
      </c>
      <c r="T83" s="23">
        <f t="shared" si="8"/>
        <v>0</v>
      </c>
      <c r="U83" s="268">
        <f t="shared" si="13"/>
        <v>0</v>
      </c>
      <c r="V83" s="121">
        <f t="shared" si="14"/>
        <v>0</v>
      </c>
      <c r="W83" s="270">
        <f t="shared" si="15"/>
        <v>0</v>
      </c>
      <c r="X83" s="271">
        <f t="shared" si="16"/>
        <v>0</v>
      </c>
    </row>
    <row r="84" spans="1:24" ht="18.75" thickBot="1" x14ac:dyDescent="0.3">
      <c r="A84" s="142"/>
      <c r="B84" s="272"/>
      <c r="C84" s="213"/>
      <c r="D84" s="142"/>
      <c r="E84" s="142"/>
      <c r="F84" s="213"/>
      <c r="G84" s="142"/>
      <c r="H84" s="142"/>
      <c r="I84" s="142"/>
      <c r="J84" s="142"/>
      <c r="K84" s="142"/>
      <c r="L84" s="142"/>
      <c r="M84" s="142"/>
      <c r="N84" s="142"/>
      <c r="O84" s="142"/>
      <c r="Q84" s="48">
        <f t="shared" ref="Q84:X84" si="17">SUM(Q60:Q83)</f>
        <v>0</v>
      </c>
      <c r="R84" s="49">
        <f t="shared" si="17"/>
        <v>0</v>
      </c>
      <c r="S84" s="49">
        <f t="shared" si="17"/>
        <v>0</v>
      </c>
      <c r="T84" s="50">
        <f t="shared" si="17"/>
        <v>0</v>
      </c>
      <c r="U84" s="48">
        <f t="shared" si="17"/>
        <v>0</v>
      </c>
      <c r="V84" s="49">
        <f t="shared" si="17"/>
        <v>0</v>
      </c>
      <c r="W84" s="50">
        <f t="shared" si="17"/>
        <v>0</v>
      </c>
      <c r="X84" s="47">
        <f t="shared" si="17"/>
        <v>0</v>
      </c>
    </row>
    <row r="85" spans="1:24" ht="15.75" thickBot="1" x14ac:dyDescent="0.25">
      <c r="A85" s="142"/>
      <c r="B85" s="272"/>
      <c r="C85" s="213"/>
      <c r="D85" s="142"/>
      <c r="E85" s="142"/>
      <c r="F85" s="213"/>
      <c r="G85" s="142"/>
      <c r="H85" s="142"/>
      <c r="I85" s="142"/>
      <c r="J85" s="142"/>
      <c r="K85" s="142"/>
      <c r="L85" s="142"/>
      <c r="M85" s="142"/>
      <c r="N85" s="142"/>
      <c r="O85" s="142"/>
      <c r="Q85" s="26"/>
      <c r="R85" s="26"/>
      <c r="S85" s="25"/>
      <c r="T85" s="26"/>
      <c r="U85" s="25"/>
      <c r="V85" s="25"/>
      <c r="W85" s="25"/>
      <c r="X85" s="25"/>
    </row>
    <row r="86" spans="1:24" ht="16.5" thickBot="1" x14ac:dyDescent="0.3">
      <c r="A86" s="635" t="s">
        <v>471</v>
      </c>
      <c r="B86" s="636"/>
      <c r="C86" s="636"/>
      <c r="D86" s="636"/>
      <c r="E86" s="636"/>
      <c r="F86" s="636"/>
      <c r="G86" s="636"/>
      <c r="H86" s="636"/>
      <c r="I86" s="636"/>
      <c r="J86" s="636"/>
      <c r="K86" s="636"/>
      <c r="L86" s="637"/>
      <c r="M86" s="142"/>
      <c r="N86" s="142"/>
      <c r="O86" s="142"/>
      <c r="Q86" s="25"/>
      <c r="R86" s="25"/>
      <c r="S86" s="25"/>
      <c r="T86" s="25"/>
      <c r="U86" s="25"/>
      <c r="V86" s="25"/>
      <c r="W86" s="25"/>
      <c r="X86" s="25"/>
    </row>
    <row r="87" spans="1:24" ht="35.450000000000003" customHeight="1" thickBot="1" x14ac:dyDescent="0.4">
      <c r="A87" s="641" t="s">
        <v>103</v>
      </c>
      <c r="B87" s="642"/>
      <c r="C87" s="642"/>
      <c r="D87" s="642"/>
      <c r="E87" s="642"/>
      <c r="F87" s="642"/>
      <c r="G87" s="673" t="s">
        <v>104</v>
      </c>
      <c r="H87" s="674"/>
      <c r="I87" s="675"/>
      <c r="J87" s="680" t="s">
        <v>133</v>
      </c>
      <c r="K87" s="680"/>
      <c r="L87" s="681"/>
      <c r="M87" s="146"/>
      <c r="N87" s="146"/>
      <c r="O87" s="146"/>
      <c r="P87" s="146"/>
      <c r="Q87" s="617" t="s">
        <v>35</v>
      </c>
      <c r="R87" s="618"/>
      <c r="S87" s="618"/>
      <c r="T87" s="619"/>
      <c r="U87" s="676" t="s">
        <v>391</v>
      </c>
      <c r="V87" s="677"/>
      <c r="W87" s="677"/>
      <c r="X87" s="678"/>
    </row>
    <row r="88" spans="1:24" ht="158.25" thickBot="1" x14ac:dyDescent="0.25">
      <c r="A88" s="273" t="s">
        <v>6</v>
      </c>
      <c r="B88" s="274" t="s">
        <v>4</v>
      </c>
      <c r="C88" s="274" t="s">
        <v>5</v>
      </c>
      <c r="D88" s="274" t="s">
        <v>134</v>
      </c>
      <c r="E88" s="275" t="s">
        <v>135</v>
      </c>
      <c r="F88" s="274" t="s">
        <v>77</v>
      </c>
      <c r="G88" s="276" t="s">
        <v>389</v>
      </c>
      <c r="H88" s="277" t="s">
        <v>387</v>
      </c>
      <c r="I88" s="278" t="s">
        <v>388</v>
      </c>
      <c r="J88" s="277" t="s">
        <v>399</v>
      </c>
      <c r="K88" s="277" t="s">
        <v>400</v>
      </c>
      <c r="L88" s="278" t="s">
        <v>401</v>
      </c>
      <c r="M88" s="279"/>
      <c r="N88" s="279"/>
      <c r="O88" s="279"/>
      <c r="P88" s="280"/>
      <c r="Q88" s="51" t="s">
        <v>389</v>
      </c>
      <c r="R88" s="52" t="s">
        <v>387</v>
      </c>
      <c r="S88" s="53" t="s">
        <v>388</v>
      </c>
      <c r="T88" s="54" t="s">
        <v>403</v>
      </c>
      <c r="U88" s="51" t="s">
        <v>389</v>
      </c>
      <c r="V88" s="52" t="s">
        <v>402</v>
      </c>
      <c r="W88" s="55" t="s">
        <v>388</v>
      </c>
      <c r="X88" s="56" t="s">
        <v>26</v>
      </c>
    </row>
    <row r="89" spans="1:24" x14ac:dyDescent="0.2">
      <c r="A89" s="468"/>
      <c r="B89" s="454"/>
      <c r="C89" s="455"/>
      <c r="D89" s="448"/>
      <c r="E89" s="454"/>
      <c r="F89" s="455"/>
      <c r="G89" s="447"/>
      <c r="H89" s="449"/>
      <c r="I89" s="450"/>
      <c r="J89" s="469"/>
      <c r="K89" s="469"/>
      <c r="L89" s="470"/>
      <c r="M89" s="142"/>
      <c r="N89" s="142"/>
      <c r="O89" s="142"/>
      <c r="Q89" s="281">
        <f>E89*D89*J89*0.001</f>
        <v>0</v>
      </c>
      <c r="R89" s="121">
        <f>E89*D89*K89*0.000001</f>
        <v>0</v>
      </c>
      <c r="S89" s="269">
        <f>E89*D89*L89*0.000001</f>
        <v>0</v>
      </c>
      <c r="T89" s="270">
        <f>F89*Q89</f>
        <v>0</v>
      </c>
      <c r="U89" s="281">
        <f>Q89*1</f>
        <v>0</v>
      </c>
      <c r="V89" s="121">
        <f>R89*28</f>
        <v>0</v>
      </c>
      <c r="W89" s="270">
        <f>S89*265</f>
        <v>0</v>
      </c>
      <c r="X89" s="282">
        <f>SUM(U89:W89)</f>
        <v>0</v>
      </c>
    </row>
    <row r="90" spans="1:24" x14ac:dyDescent="0.2">
      <c r="A90" s="428"/>
      <c r="B90" s="454"/>
      <c r="C90" s="452"/>
      <c r="D90" s="452"/>
      <c r="E90" s="100"/>
      <c r="F90" s="452"/>
      <c r="G90" s="453"/>
      <c r="H90" s="438"/>
      <c r="I90" s="83"/>
      <c r="J90" s="82"/>
      <c r="K90" s="82"/>
      <c r="L90" s="459"/>
      <c r="M90" s="142"/>
      <c r="N90" s="142"/>
      <c r="O90" s="142"/>
      <c r="Q90" s="281">
        <f>E90*D90*J90*0.001</f>
        <v>0</v>
      </c>
      <c r="R90" s="121">
        <f>E90*D90*K90*0.000001</f>
        <v>0</v>
      </c>
      <c r="S90" s="269">
        <f>E90*D90*L90*0.000001</f>
        <v>0</v>
      </c>
      <c r="T90" s="71">
        <f>F90*Q90</f>
        <v>0</v>
      </c>
      <c r="U90" s="268">
        <f>Q90*1</f>
        <v>0</v>
      </c>
      <c r="V90" s="121">
        <f t="shared" ref="V90:V108" si="18">R90*28</f>
        <v>0</v>
      </c>
      <c r="W90" s="270">
        <f t="shared" ref="W90:W108" si="19">S90*265</f>
        <v>0</v>
      </c>
      <c r="X90" s="21">
        <f>SUM(U90:W90)</f>
        <v>0</v>
      </c>
    </row>
    <row r="91" spans="1:24" x14ac:dyDescent="0.2">
      <c r="A91" s="428"/>
      <c r="B91" s="454"/>
      <c r="C91" s="452"/>
      <c r="D91" s="452"/>
      <c r="E91" s="100"/>
      <c r="F91" s="452"/>
      <c r="G91" s="453"/>
      <c r="H91" s="438"/>
      <c r="I91" s="83"/>
      <c r="J91" s="82"/>
      <c r="K91" s="82"/>
      <c r="L91" s="459"/>
      <c r="M91" s="142"/>
      <c r="N91" s="142"/>
      <c r="O91" s="142"/>
      <c r="Q91" s="281">
        <f>E91*D91*J91*0.001</f>
        <v>0</v>
      </c>
      <c r="R91" s="121">
        <f>E91*D91*K91*0.000001</f>
        <v>0</v>
      </c>
      <c r="S91" s="269">
        <f>E91*D91*L91*0.000001</f>
        <v>0</v>
      </c>
      <c r="T91" s="71">
        <f>F91*Q91</f>
        <v>0</v>
      </c>
      <c r="U91" s="268">
        <f>Q91*1</f>
        <v>0</v>
      </c>
      <c r="V91" s="121">
        <f t="shared" si="18"/>
        <v>0</v>
      </c>
      <c r="W91" s="270">
        <f t="shared" si="19"/>
        <v>0</v>
      </c>
      <c r="X91" s="21">
        <f>SUM(U91:W91)</f>
        <v>0</v>
      </c>
    </row>
    <row r="92" spans="1:24" x14ac:dyDescent="0.2">
      <c r="A92" s="428"/>
      <c r="B92" s="454"/>
      <c r="C92" s="452"/>
      <c r="D92" s="452"/>
      <c r="E92" s="100"/>
      <c r="F92" s="452"/>
      <c r="G92" s="453"/>
      <c r="H92" s="438"/>
      <c r="I92" s="83"/>
      <c r="J92" s="82"/>
      <c r="K92" s="82"/>
      <c r="L92" s="459"/>
      <c r="M92" s="142"/>
      <c r="N92" s="142"/>
      <c r="O92" s="142"/>
      <c r="Q92" s="281">
        <f>E92*D92*J92*0.001</f>
        <v>0</v>
      </c>
      <c r="R92" s="121">
        <f>E92*D92*K92*0.000001</f>
        <v>0</v>
      </c>
      <c r="S92" s="269">
        <f>E92*D92*L92*0.000001</f>
        <v>0</v>
      </c>
      <c r="T92" s="71">
        <f>F92*Q92</f>
        <v>0</v>
      </c>
      <c r="U92" s="268">
        <f>Q92*1</f>
        <v>0</v>
      </c>
      <c r="V92" s="121">
        <f t="shared" si="18"/>
        <v>0</v>
      </c>
      <c r="W92" s="270">
        <f t="shared" si="19"/>
        <v>0</v>
      </c>
      <c r="X92" s="21">
        <f>SUM(U92:W92)</f>
        <v>0</v>
      </c>
    </row>
    <row r="93" spans="1:24" x14ac:dyDescent="0.2">
      <c r="A93" s="428"/>
      <c r="B93" s="454"/>
      <c r="C93" s="452"/>
      <c r="D93" s="460"/>
      <c r="E93" s="407"/>
      <c r="F93" s="460"/>
      <c r="G93" s="453"/>
      <c r="H93" s="438"/>
      <c r="I93" s="83"/>
      <c r="J93" s="471"/>
      <c r="K93" s="471"/>
      <c r="L93" s="408"/>
      <c r="M93" s="142"/>
      <c r="N93" s="142"/>
      <c r="O93" s="142"/>
      <c r="Q93" s="281">
        <f>E93*D93*J93*0.001</f>
        <v>0</v>
      </c>
      <c r="R93" s="121">
        <f>E93*D93*K93*0.000001</f>
        <v>0</v>
      </c>
      <c r="S93" s="269">
        <f>E93*D93*L93*0.000001</f>
        <v>0</v>
      </c>
      <c r="T93" s="71">
        <f>F93*Q93</f>
        <v>0</v>
      </c>
      <c r="U93" s="268">
        <f>Q93*1</f>
        <v>0</v>
      </c>
      <c r="V93" s="121">
        <f t="shared" si="18"/>
        <v>0</v>
      </c>
      <c r="W93" s="270">
        <f t="shared" si="19"/>
        <v>0</v>
      </c>
      <c r="X93" s="21">
        <f>SUM(U93:W93)</f>
        <v>0</v>
      </c>
    </row>
    <row r="94" spans="1:24" x14ac:dyDescent="0.2">
      <c r="A94" s="428"/>
      <c r="B94" s="454"/>
      <c r="C94" s="452"/>
      <c r="D94" s="460"/>
      <c r="E94" s="407"/>
      <c r="F94" s="460"/>
      <c r="G94" s="453"/>
      <c r="H94" s="438"/>
      <c r="I94" s="83"/>
      <c r="J94" s="471"/>
      <c r="K94" s="471"/>
      <c r="L94" s="408"/>
      <c r="M94" s="142"/>
      <c r="N94" s="142"/>
      <c r="O94" s="142"/>
      <c r="Q94" s="281">
        <f t="shared" ref="Q94:Q104" si="20">E94*D94*J94*0.001</f>
        <v>0</v>
      </c>
      <c r="R94" s="121">
        <f t="shared" ref="R94:R104" si="21">E94*D94*K94*0.000001</f>
        <v>0</v>
      </c>
      <c r="S94" s="269">
        <f t="shared" ref="S94:S104" si="22">E94*D94*L94*0.000001</f>
        <v>0</v>
      </c>
      <c r="T94" s="71">
        <f t="shared" ref="T94:T104" si="23">F94*Q94</f>
        <v>0</v>
      </c>
      <c r="U94" s="268">
        <f t="shared" ref="U94:U104" si="24">Q94*1</f>
        <v>0</v>
      </c>
      <c r="V94" s="121">
        <f t="shared" si="18"/>
        <v>0</v>
      </c>
      <c r="W94" s="270">
        <f t="shared" si="19"/>
        <v>0</v>
      </c>
      <c r="X94" s="21">
        <f t="shared" ref="X94:X104" si="25">SUM(U94:W94)</f>
        <v>0</v>
      </c>
    </row>
    <row r="95" spans="1:24" x14ac:dyDescent="0.2">
      <c r="A95" s="428"/>
      <c r="B95" s="454"/>
      <c r="C95" s="452"/>
      <c r="D95" s="460"/>
      <c r="E95" s="407"/>
      <c r="F95" s="460"/>
      <c r="G95" s="453"/>
      <c r="H95" s="438"/>
      <c r="I95" s="83"/>
      <c r="J95" s="471"/>
      <c r="K95" s="471"/>
      <c r="L95" s="408"/>
      <c r="M95" s="142"/>
      <c r="N95" s="142"/>
      <c r="O95" s="142"/>
      <c r="Q95" s="281">
        <f>E95*D95*J95*0.001</f>
        <v>0</v>
      </c>
      <c r="R95" s="121">
        <f>E95*D95*K95*0.000001</f>
        <v>0</v>
      </c>
      <c r="S95" s="269">
        <f>E95*D95*L95*0.000001</f>
        <v>0</v>
      </c>
      <c r="T95" s="71">
        <f>F95*Q95</f>
        <v>0</v>
      </c>
      <c r="U95" s="268">
        <f>Q95*1</f>
        <v>0</v>
      </c>
      <c r="V95" s="121">
        <f t="shared" si="18"/>
        <v>0</v>
      </c>
      <c r="W95" s="270">
        <f t="shared" si="19"/>
        <v>0</v>
      </c>
      <c r="X95" s="21">
        <f>SUM(U95:W95)</f>
        <v>0</v>
      </c>
    </row>
    <row r="96" spans="1:24" x14ac:dyDescent="0.2">
      <c r="A96" s="428"/>
      <c r="B96" s="454"/>
      <c r="C96" s="452"/>
      <c r="D96" s="460"/>
      <c r="E96" s="407"/>
      <c r="F96" s="460"/>
      <c r="G96" s="453"/>
      <c r="H96" s="438"/>
      <c r="I96" s="83"/>
      <c r="J96" s="471"/>
      <c r="K96" s="471"/>
      <c r="L96" s="408"/>
      <c r="M96" s="142"/>
      <c r="N96" s="142"/>
      <c r="O96" s="142"/>
      <c r="Q96" s="281">
        <f>E96*D96*J96*0.001</f>
        <v>0</v>
      </c>
      <c r="R96" s="121">
        <f>E96*D96*K96*0.000001</f>
        <v>0</v>
      </c>
      <c r="S96" s="269">
        <f>E96*D96*L96*0.000001</f>
        <v>0</v>
      </c>
      <c r="T96" s="71">
        <f>F96*Q96</f>
        <v>0</v>
      </c>
      <c r="U96" s="268">
        <f>Q96*1</f>
        <v>0</v>
      </c>
      <c r="V96" s="121">
        <f t="shared" si="18"/>
        <v>0</v>
      </c>
      <c r="W96" s="270">
        <f t="shared" si="19"/>
        <v>0</v>
      </c>
      <c r="X96" s="21">
        <f>SUM(U96:W96)</f>
        <v>0</v>
      </c>
    </row>
    <row r="97" spans="1:24" x14ac:dyDescent="0.2">
      <c r="A97" s="428"/>
      <c r="B97" s="454"/>
      <c r="C97" s="452"/>
      <c r="D97" s="460"/>
      <c r="E97" s="407"/>
      <c r="F97" s="460"/>
      <c r="G97" s="453"/>
      <c r="H97" s="438"/>
      <c r="I97" s="83"/>
      <c r="J97" s="471"/>
      <c r="K97" s="471"/>
      <c r="L97" s="408"/>
      <c r="M97" s="142"/>
      <c r="N97" s="142"/>
      <c r="O97" s="142"/>
      <c r="Q97" s="281">
        <f>E97*D97*J97*0.001</f>
        <v>0</v>
      </c>
      <c r="R97" s="121">
        <f>E97*D97*K97*0.000001</f>
        <v>0</v>
      </c>
      <c r="S97" s="269">
        <f>E97*D97*L97*0.000001</f>
        <v>0</v>
      </c>
      <c r="T97" s="71">
        <f>F97*Q97</f>
        <v>0</v>
      </c>
      <c r="U97" s="268">
        <f>Q97*1</f>
        <v>0</v>
      </c>
      <c r="V97" s="121">
        <f t="shared" si="18"/>
        <v>0</v>
      </c>
      <c r="W97" s="270">
        <f t="shared" si="19"/>
        <v>0</v>
      </c>
      <c r="X97" s="21">
        <f>SUM(U97:W97)</f>
        <v>0</v>
      </c>
    </row>
    <row r="98" spans="1:24" x14ac:dyDescent="0.2">
      <c r="A98" s="428"/>
      <c r="B98" s="454"/>
      <c r="C98" s="452"/>
      <c r="D98" s="460"/>
      <c r="E98" s="407"/>
      <c r="F98" s="460"/>
      <c r="G98" s="453"/>
      <c r="H98" s="438"/>
      <c r="I98" s="83"/>
      <c r="J98" s="471"/>
      <c r="K98" s="471"/>
      <c r="L98" s="408"/>
      <c r="M98" s="142"/>
      <c r="N98" s="142"/>
      <c r="O98" s="142"/>
      <c r="Q98" s="281">
        <f>E98*D98*J98*0.001</f>
        <v>0</v>
      </c>
      <c r="R98" s="121">
        <f>E98*D98*K98*0.000001</f>
        <v>0</v>
      </c>
      <c r="S98" s="269">
        <f>E98*D98*L98*0.000001</f>
        <v>0</v>
      </c>
      <c r="T98" s="71">
        <f>F98*Q98</f>
        <v>0</v>
      </c>
      <c r="U98" s="268">
        <f>Q98*1</f>
        <v>0</v>
      </c>
      <c r="V98" s="121">
        <f t="shared" si="18"/>
        <v>0</v>
      </c>
      <c r="W98" s="270">
        <f t="shared" si="19"/>
        <v>0</v>
      </c>
      <c r="X98" s="21">
        <f>SUM(U98:W98)</f>
        <v>0</v>
      </c>
    </row>
    <row r="99" spans="1:24" x14ac:dyDescent="0.2">
      <c r="A99" s="428"/>
      <c r="B99" s="454"/>
      <c r="C99" s="452"/>
      <c r="D99" s="460"/>
      <c r="E99" s="407"/>
      <c r="F99" s="460"/>
      <c r="G99" s="453"/>
      <c r="H99" s="438"/>
      <c r="I99" s="83"/>
      <c r="J99" s="471"/>
      <c r="K99" s="471"/>
      <c r="L99" s="408"/>
      <c r="M99" s="142"/>
      <c r="N99" s="142"/>
      <c r="O99" s="142"/>
      <c r="Q99" s="281">
        <f>E99*D99*J99*0.001</f>
        <v>0</v>
      </c>
      <c r="R99" s="121">
        <f>E99*D99*K99*0.000001</f>
        <v>0</v>
      </c>
      <c r="S99" s="269">
        <f>E99*D99*L99*0.000001</f>
        <v>0</v>
      </c>
      <c r="T99" s="71">
        <f>F99*Q99</f>
        <v>0</v>
      </c>
      <c r="U99" s="268">
        <f>Q99*1</f>
        <v>0</v>
      </c>
      <c r="V99" s="121">
        <f t="shared" si="18"/>
        <v>0</v>
      </c>
      <c r="W99" s="270">
        <f t="shared" si="19"/>
        <v>0</v>
      </c>
      <c r="X99" s="21">
        <f>SUM(U99:W99)</f>
        <v>0</v>
      </c>
    </row>
    <row r="100" spans="1:24" x14ac:dyDescent="0.2">
      <c r="A100" s="428"/>
      <c r="B100" s="454"/>
      <c r="C100" s="452"/>
      <c r="D100" s="460"/>
      <c r="E100" s="407"/>
      <c r="F100" s="460"/>
      <c r="G100" s="453"/>
      <c r="H100" s="438"/>
      <c r="I100" s="83"/>
      <c r="J100" s="471"/>
      <c r="K100" s="471"/>
      <c r="L100" s="408"/>
      <c r="M100" s="142"/>
      <c r="N100" s="142"/>
      <c r="O100" s="142"/>
      <c r="Q100" s="281">
        <f t="shared" si="20"/>
        <v>0</v>
      </c>
      <c r="R100" s="121">
        <f t="shared" si="21"/>
        <v>0</v>
      </c>
      <c r="S100" s="269">
        <f t="shared" si="22"/>
        <v>0</v>
      </c>
      <c r="T100" s="71">
        <f t="shared" si="23"/>
        <v>0</v>
      </c>
      <c r="U100" s="268">
        <f t="shared" si="24"/>
        <v>0</v>
      </c>
      <c r="V100" s="121">
        <f t="shared" si="18"/>
        <v>0</v>
      </c>
      <c r="W100" s="270">
        <f t="shared" si="19"/>
        <v>0</v>
      </c>
      <c r="X100" s="21">
        <f t="shared" si="25"/>
        <v>0</v>
      </c>
    </row>
    <row r="101" spans="1:24" x14ac:dyDescent="0.2">
      <c r="A101" s="428"/>
      <c r="B101" s="454"/>
      <c r="C101" s="452"/>
      <c r="D101" s="460"/>
      <c r="E101" s="407"/>
      <c r="F101" s="460"/>
      <c r="G101" s="453"/>
      <c r="H101" s="438"/>
      <c r="I101" s="83"/>
      <c r="J101" s="471"/>
      <c r="K101" s="471"/>
      <c r="L101" s="408"/>
      <c r="M101" s="142"/>
      <c r="N101" s="142"/>
      <c r="O101" s="142"/>
      <c r="Q101" s="281">
        <f t="shared" si="20"/>
        <v>0</v>
      </c>
      <c r="R101" s="121">
        <f t="shared" si="21"/>
        <v>0</v>
      </c>
      <c r="S101" s="269">
        <f t="shared" si="22"/>
        <v>0</v>
      </c>
      <c r="T101" s="71">
        <f t="shared" si="23"/>
        <v>0</v>
      </c>
      <c r="U101" s="268">
        <f t="shared" si="24"/>
        <v>0</v>
      </c>
      <c r="V101" s="121">
        <f t="shared" si="18"/>
        <v>0</v>
      </c>
      <c r="W101" s="270">
        <f t="shared" si="19"/>
        <v>0</v>
      </c>
      <c r="X101" s="21">
        <f t="shared" si="25"/>
        <v>0</v>
      </c>
    </row>
    <row r="102" spans="1:24" x14ac:dyDescent="0.2">
      <c r="A102" s="428"/>
      <c r="B102" s="454"/>
      <c r="C102" s="452"/>
      <c r="D102" s="460"/>
      <c r="E102" s="407"/>
      <c r="F102" s="460"/>
      <c r="G102" s="453"/>
      <c r="H102" s="438"/>
      <c r="I102" s="83"/>
      <c r="J102" s="471"/>
      <c r="K102" s="471"/>
      <c r="L102" s="408"/>
      <c r="M102" s="142"/>
      <c r="N102" s="142"/>
      <c r="O102" s="142"/>
      <c r="Q102" s="281">
        <f t="shared" si="20"/>
        <v>0</v>
      </c>
      <c r="R102" s="121">
        <f t="shared" si="21"/>
        <v>0</v>
      </c>
      <c r="S102" s="269">
        <f t="shared" si="22"/>
        <v>0</v>
      </c>
      <c r="T102" s="71">
        <f t="shared" si="23"/>
        <v>0</v>
      </c>
      <c r="U102" s="268">
        <f t="shared" si="24"/>
        <v>0</v>
      </c>
      <c r="V102" s="121">
        <f t="shared" si="18"/>
        <v>0</v>
      </c>
      <c r="W102" s="270">
        <f t="shared" si="19"/>
        <v>0</v>
      </c>
      <c r="X102" s="21">
        <f t="shared" si="25"/>
        <v>0</v>
      </c>
    </row>
    <row r="103" spans="1:24" x14ac:dyDescent="0.2">
      <c r="A103" s="428"/>
      <c r="B103" s="454"/>
      <c r="C103" s="452"/>
      <c r="D103" s="460"/>
      <c r="E103" s="407"/>
      <c r="F103" s="460"/>
      <c r="G103" s="453"/>
      <c r="H103" s="438"/>
      <c r="I103" s="83"/>
      <c r="J103" s="471"/>
      <c r="K103" s="471"/>
      <c r="L103" s="408"/>
      <c r="M103" s="142"/>
      <c r="N103" s="142"/>
      <c r="O103" s="142"/>
      <c r="Q103" s="281">
        <f t="shared" si="20"/>
        <v>0</v>
      </c>
      <c r="R103" s="121">
        <f t="shared" si="21"/>
        <v>0</v>
      </c>
      <c r="S103" s="269">
        <f t="shared" si="22"/>
        <v>0</v>
      </c>
      <c r="T103" s="71">
        <f t="shared" si="23"/>
        <v>0</v>
      </c>
      <c r="U103" s="268">
        <f t="shared" si="24"/>
        <v>0</v>
      </c>
      <c r="V103" s="121">
        <f t="shared" si="18"/>
        <v>0</v>
      </c>
      <c r="W103" s="270">
        <f t="shared" si="19"/>
        <v>0</v>
      </c>
      <c r="X103" s="21">
        <f t="shared" si="25"/>
        <v>0</v>
      </c>
    </row>
    <row r="104" spans="1:24" x14ac:dyDescent="0.2">
      <c r="A104" s="428"/>
      <c r="B104" s="454"/>
      <c r="C104" s="452"/>
      <c r="D104" s="460"/>
      <c r="E104" s="407"/>
      <c r="F104" s="460"/>
      <c r="G104" s="453"/>
      <c r="H104" s="438"/>
      <c r="I104" s="83"/>
      <c r="J104" s="471"/>
      <c r="K104" s="471"/>
      <c r="L104" s="408"/>
      <c r="M104" s="142"/>
      <c r="N104" s="142"/>
      <c r="O104" s="142"/>
      <c r="Q104" s="281">
        <f t="shared" si="20"/>
        <v>0</v>
      </c>
      <c r="R104" s="121">
        <f t="shared" si="21"/>
        <v>0</v>
      </c>
      <c r="S104" s="269">
        <f t="shared" si="22"/>
        <v>0</v>
      </c>
      <c r="T104" s="71">
        <f t="shared" si="23"/>
        <v>0</v>
      </c>
      <c r="U104" s="268">
        <f t="shared" si="24"/>
        <v>0</v>
      </c>
      <c r="V104" s="121">
        <f t="shared" si="18"/>
        <v>0</v>
      </c>
      <c r="W104" s="270">
        <f t="shared" si="19"/>
        <v>0</v>
      </c>
      <c r="X104" s="21">
        <f t="shared" si="25"/>
        <v>0</v>
      </c>
    </row>
    <row r="105" spans="1:24" x14ac:dyDescent="0.2">
      <c r="A105" s="428"/>
      <c r="B105" s="454"/>
      <c r="C105" s="452"/>
      <c r="D105" s="460"/>
      <c r="E105" s="407"/>
      <c r="F105" s="460"/>
      <c r="G105" s="453"/>
      <c r="H105" s="438"/>
      <c r="I105" s="83"/>
      <c r="J105" s="471"/>
      <c r="K105" s="471"/>
      <c r="L105" s="408"/>
      <c r="M105" s="142"/>
      <c r="N105" s="142"/>
      <c r="O105" s="142"/>
      <c r="Q105" s="281">
        <f>E105*D105*J105*0.001</f>
        <v>0</v>
      </c>
      <c r="R105" s="121">
        <f>E105*D105*K105*0.000001</f>
        <v>0</v>
      </c>
      <c r="S105" s="269">
        <f>E105*D105*L105*0.000001</f>
        <v>0</v>
      </c>
      <c r="T105" s="71">
        <f>F105*Q105</f>
        <v>0</v>
      </c>
      <c r="U105" s="268">
        <f>Q105*1</f>
        <v>0</v>
      </c>
      <c r="V105" s="121">
        <f t="shared" si="18"/>
        <v>0</v>
      </c>
      <c r="W105" s="270">
        <f t="shared" si="19"/>
        <v>0</v>
      </c>
      <c r="X105" s="21">
        <f>SUM(U105:W105)</f>
        <v>0</v>
      </c>
    </row>
    <row r="106" spans="1:24" x14ac:dyDescent="0.2">
      <c r="A106" s="428"/>
      <c r="B106" s="454"/>
      <c r="C106" s="452"/>
      <c r="D106" s="460"/>
      <c r="E106" s="407"/>
      <c r="F106" s="460"/>
      <c r="G106" s="453"/>
      <c r="H106" s="438"/>
      <c r="I106" s="83"/>
      <c r="J106" s="471"/>
      <c r="K106" s="471"/>
      <c r="L106" s="408"/>
      <c r="M106" s="142"/>
      <c r="N106" s="142"/>
      <c r="O106" s="142"/>
      <c r="Q106" s="281">
        <f>E106*D106*J106*0.001</f>
        <v>0</v>
      </c>
      <c r="R106" s="121">
        <f>E106*D106*K106*0.000001</f>
        <v>0</v>
      </c>
      <c r="S106" s="269">
        <f>E106*D106*L106*0.000001</f>
        <v>0</v>
      </c>
      <c r="T106" s="71">
        <f>F106*Q106</f>
        <v>0</v>
      </c>
      <c r="U106" s="268">
        <f>Q106*1</f>
        <v>0</v>
      </c>
      <c r="V106" s="121">
        <f t="shared" si="18"/>
        <v>0</v>
      </c>
      <c r="W106" s="270">
        <f t="shared" si="19"/>
        <v>0</v>
      </c>
      <c r="X106" s="21">
        <f>SUM(U106:W106)</f>
        <v>0</v>
      </c>
    </row>
    <row r="107" spans="1:24" x14ac:dyDescent="0.2">
      <c r="A107" s="428"/>
      <c r="B107" s="454"/>
      <c r="C107" s="452"/>
      <c r="D107" s="460"/>
      <c r="E107" s="407"/>
      <c r="F107" s="460"/>
      <c r="G107" s="453"/>
      <c r="H107" s="438"/>
      <c r="I107" s="83"/>
      <c r="J107" s="471"/>
      <c r="K107" s="407"/>
      <c r="L107" s="463"/>
      <c r="M107" s="142"/>
      <c r="N107" s="142"/>
      <c r="O107" s="142"/>
      <c r="Q107" s="281">
        <f>E107*D107*J107*0.001</f>
        <v>0</v>
      </c>
      <c r="R107" s="121">
        <f>E107*D107*K107*0.000001</f>
        <v>0</v>
      </c>
      <c r="S107" s="269">
        <f>E107*D107*L107*0.000001</f>
        <v>0</v>
      </c>
      <c r="T107" s="71">
        <f>F107*Q107</f>
        <v>0</v>
      </c>
      <c r="U107" s="268">
        <f>Q107*1</f>
        <v>0</v>
      </c>
      <c r="V107" s="121">
        <f t="shared" si="18"/>
        <v>0</v>
      </c>
      <c r="W107" s="270">
        <f t="shared" si="19"/>
        <v>0</v>
      </c>
      <c r="X107" s="21">
        <f>SUM(U107:W107)</f>
        <v>0</v>
      </c>
    </row>
    <row r="108" spans="1:24" ht="15.75" thickBot="1" x14ac:dyDescent="0.25">
      <c r="A108" s="102"/>
      <c r="B108" s="128"/>
      <c r="C108" s="465"/>
      <c r="D108" s="465"/>
      <c r="E108" s="410"/>
      <c r="F108" s="465"/>
      <c r="G108" s="102"/>
      <c r="H108" s="85"/>
      <c r="I108" s="86"/>
      <c r="J108" s="472"/>
      <c r="K108" s="410"/>
      <c r="L108" s="467"/>
      <c r="M108" s="142"/>
      <c r="N108" s="142"/>
      <c r="O108" s="142"/>
      <c r="Q108" s="281">
        <f>E108*D108*J108*0.001</f>
        <v>0</v>
      </c>
      <c r="R108" s="121">
        <f>E108*D108*K108*0.000001</f>
        <v>0</v>
      </c>
      <c r="S108" s="269">
        <f>E108*D108*L108*0.000001</f>
        <v>0</v>
      </c>
      <c r="T108" s="23">
        <f>F108*Q108</f>
        <v>0</v>
      </c>
      <c r="U108" s="160">
        <f>Q108*1</f>
        <v>0</v>
      </c>
      <c r="V108" s="121">
        <f t="shared" si="18"/>
        <v>0</v>
      </c>
      <c r="W108" s="270">
        <f t="shared" si="19"/>
        <v>0</v>
      </c>
      <c r="X108" s="271">
        <f>SUM(U108:W108)</f>
        <v>0</v>
      </c>
    </row>
    <row r="109" spans="1:24" ht="18.75" thickBot="1" x14ac:dyDescent="0.3">
      <c r="A109" s="142"/>
      <c r="B109" s="142"/>
      <c r="C109" s="142"/>
      <c r="D109" s="142"/>
      <c r="E109" s="142"/>
      <c r="F109" s="142"/>
      <c r="G109" s="142"/>
      <c r="H109" s="142"/>
      <c r="I109" s="142"/>
      <c r="J109" s="142"/>
      <c r="K109" s="142"/>
      <c r="L109" s="142"/>
      <c r="M109" s="142"/>
      <c r="N109" s="142"/>
      <c r="O109" s="142"/>
      <c r="Q109" s="48">
        <f t="shared" ref="Q109:X109" si="26">SUM(Q89:Q108)</f>
        <v>0</v>
      </c>
      <c r="R109" s="49">
        <f t="shared" si="26"/>
        <v>0</v>
      </c>
      <c r="S109" s="49">
        <f t="shared" si="26"/>
        <v>0</v>
      </c>
      <c r="T109" s="50">
        <f t="shared" si="26"/>
        <v>0</v>
      </c>
      <c r="U109" s="48">
        <f t="shared" si="26"/>
        <v>0</v>
      </c>
      <c r="V109" s="50">
        <f t="shared" si="26"/>
        <v>0</v>
      </c>
      <c r="W109" s="48">
        <f t="shared" si="26"/>
        <v>0</v>
      </c>
      <c r="X109" s="50">
        <f t="shared" si="26"/>
        <v>0</v>
      </c>
    </row>
    <row r="110" spans="1:24" ht="16.5" customHeight="1" thickBot="1" x14ac:dyDescent="0.3">
      <c r="A110" s="638" t="s">
        <v>472</v>
      </c>
      <c r="B110" s="639"/>
      <c r="C110" s="639"/>
      <c r="D110" s="639"/>
      <c r="E110" s="639"/>
      <c r="F110" s="639"/>
      <c r="G110" s="639"/>
      <c r="H110" s="639"/>
      <c r="I110" s="639"/>
      <c r="J110" s="639"/>
      <c r="K110" s="639"/>
      <c r="L110" s="639"/>
      <c r="M110" s="639"/>
      <c r="N110" s="639"/>
      <c r="O110" s="640"/>
      <c r="Q110" s="26"/>
      <c r="R110" s="26"/>
      <c r="S110" s="25"/>
      <c r="T110" s="26"/>
      <c r="U110" s="25"/>
      <c r="V110" s="25"/>
      <c r="W110" s="25"/>
      <c r="X110" s="25"/>
    </row>
    <row r="111" spans="1:24" ht="16.5" customHeight="1" thickBot="1" x14ac:dyDescent="0.3">
      <c r="A111" s="641" t="s">
        <v>270</v>
      </c>
      <c r="B111" s="642"/>
      <c r="C111" s="642"/>
      <c r="D111" s="642"/>
      <c r="E111" s="642"/>
      <c r="F111" s="642"/>
      <c r="G111" s="642"/>
      <c r="H111" s="642"/>
      <c r="I111" s="642"/>
      <c r="J111" s="642"/>
      <c r="K111" s="642"/>
      <c r="L111" s="642"/>
      <c r="M111" s="642"/>
      <c r="N111" s="642"/>
      <c r="O111" s="643"/>
      <c r="P111" s="25"/>
      <c r="Q111" s="25"/>
      <c r="R111" s="25"/>
      <c r="S111" s="25"/>
      <c r="T111" s="25"/>
      <c r="U111" s="25"/>
      <c r="V111" s="25"/>
      <c r="W111" s="25"/>
    </row>
    <row r="112" spans="1:24" ht="32.25" thickBot="1" x14ac:dyDescent="0.4">
      <c r="A112" s="635" t="s">
        <v>103</v>
      </c>
      <c r="B112" s="636"/>
      <c r="C112" s="636"/>
      <c r="D112" s="636"/>
      <c r="E112" s="636"/>
      <c r="F112" s="637"/>
      <c r="G112" s="635" t="s">
        <v>106</v>
      </c>
      <c r="H112" s="636"/>
      <c r="I112" s="636"/>
      <c r="J112" s="636"/>
      <c r="K112" s="636"/>
      <c r="L112" s="637"/>
      <c r="M112" s="283" t="s">
        <v>104</v>
      </c>
      <c r="N112" s="636" t="s">
        <v>105</v>
      </c>
      <c r="O112" s="637"/>
      <c r="P112" s="80"/>
      <c r="Q112" s="617" t="s">
        <v>35</v>
      </c>
      <c r="R112" s="618"/>
      <c r="S112" s="618"/>
      <c r="T112" s="619"/>
      <c r="U112" s="676" t="s">
        <v>391</v>
      </c>
      <c r="V112" s="677"/>
      <c r="W112" s="677"/>
      <c r="X112" s="678"/>
    </row>
    <row r="113" spans="1:84" ht="158.25" thickBot="1" x14ac:dyDescent="0.25">
      <c r="A113" s="256" t="s">
        <v>6</v>
      </c>
      <c r="B113" s="258" t="s">
        <v>4</v>
      </c>
      <c r="C113" s="258" t="s">
        <v>5</v>
      </c>
      <c r="D113" s="257" t="s">
        <v>245</v>
      </c>
      <c r="E113" s="258" t="s">
        <v>248</v>
      </c>
      <c r="F113" s="284" t="s">
        <v>249</v>
      </c>
      <c r="G113" s="260" t="s">
        <v>250</v>
      </c>
      <c r="H113" s="258" t="s">
        <v>251</v>
      </c>
      <c r="I113" s="258" t="s">
        <v>252</v>
      </c>
      <c r="J113" s="258" t="s">
        <v>253</v>
      </c>
      <c r="K113" s="258" t="s">
        <v>254</v>
      </c>
      <c r="L113" s="257" t="s">
        <v>255</v>
      </c>
      <c r="M113" s="285" t="s">
        <v>389</v>
      </c>
      <c r="N113" s="261" t="s">
        <v>404</v>
      </c>
      <c r="O113" s="262" t="s">
        <v>405</v>
      </c>
      <c r="P113" s="286"/>
      <c r="Q113" s="51" t="s">
        <v>389</v>
      </c>
      <c r="R113" s="52" t="s">
        <v>387</v>
      </c>
      <c r="S113" s="53" t="s">
        <v>388</v>
      </c>
      <c r="T113" s="54" t="s">
        <v>403</v>
      </c>
      <c r="U113" s="51" t="s">
        <v>390</v>
      </c>
      <c r="V113" s="52" t="s">
        <v>387</v>
      </c>
      <c r="W113" s="55" t="s">
        <v>388</v>
      </c>
      <c r="X113" s="57" t="s">
        <v>26</v>
      </c>
    </row>
    <row r="114" spans="1:84" x14ac:dyDescent="0.2">
      <c r="A114" s="468" t="s">
        <v>206</v>
      </c>
      <c r="B114" s="454"/>
      <c r="C114" s="455"/>
      <c r="D114" s="455"/>
      <c r="E114" s="454"/>
      <c r="F114" s="458"/>
      <c r="G114" s="457"/>
      <c r="H114" s="125"/>
      <c r="I114" s="125"/>
      <c r="J114" s="125"/>
      <c r="K114" s="125"/>
      <c r="L114" s="456"/>
      <c r="M114" s="473"/>
      <c r="N114" s="125"/>
      <c r="O114" s="474"/>
      <c r="Q114" s="281">
        <f t="shared" ref="Q114:Q134" si="27">(G114*3.664*E114)-(((H114*I114-L114)+(J114*K114))*3.664)</f>
        <v>0</v>
      </c>
      <c r="R114" s="121">
        <f t="shared" ref="R114:R134" si="28">E114*N114*0.001</f>
        <v>0</v>
      </c>
      <c r="S114" s="269">
        <f t="shared" ref="S114:S134" si="29">E114*O114*0.001</f>
        <v>0</v>
      </c>
      <c r="T114" s="270">
        <f t="shared" ref="T114:T134" si="30">F114*Q114</f>
        <v>0</v>
      </c>
      <c r="U114" s="281">
        <f>Q114*1</f>
        <v>0</v>
      </c>
      <c r="V114" s="121">
        <f>R114*28</f>
        <v>0</v>
      </c>
      <c r="W114" s="270">
        <f>S114*265</f>
        <v>0</v>
      </c>
      <c r="X114" s="46">
        <f>SUM(U114:W114)</f>
        <v>0</v>
      </c>
    </row>
    <row r="115" spans="1:84" ht="15.75" thickBot="1" x14ac:dyDescent="0.25">
      <c r="A115" s="468" t="s">
        <v>206</v>
      </c>
      <c r="B115" s="454"/>
      <c r="C115" s="452"/>
      <c r="D115" s="452"/>
      <c r="E115" s="100"/>
      <c r="F115" s="350"/>
      <c r="G115" s="99"/>
      <c r="H115" s="82"/>
      <c r="I115" s="82"/>
      <c r="J115" s="82"/>
      <c r="K115" s="82"/>
      <c r="L115" s="406"/>
      <c r="M115" s="475"/>
      <c r="N115" s="82"/>
      <c r="O115" s="459"/>
      <c r="Q115" s="281">
        <f t="shared" si="27"/>
        <v>0</v>
      </c>
      <c r="R115" s="121">
        <f t="shared" si="28"/>
        <v>0</v>
      </c>
      <c r="S115" s="269">
        <f t="shared" si="29"/>
        <v>0</v>
      </c>
      <c r="T115" s="71">
        <f t="shared" si="30"/>
        <v>0</v>
      </c>
      <c r="U115" s="268">
        <f>Q115*1</f>
        <v>0</v>
      </c>
      <c r="V115" s="121">
        <f t="shared" ref="V115:V133" si="31">R115*28</f>
        <v>0</v>
      </c>
      <c r="W115" s="270">
        <f t="shared" ref="W115:W134" si="32">S115*265</f>
        <v>0</v>
      </c>
      <c r="X115" s="287">
        <f>SUM(U115:W115)</f>
        <v>0</v>
      </c>
    </row>
    <row r="116" spans="1:84" s="288" customFormat="1" ht="15.75" thickBot="1" x14ac:dyDescent="0.25">
      <c r="A116" s="468" t="s">
        <v>206</v>
      </c>
      <c r="B116" s="454"/>
      <c r="C116" s="452"/>
      <c r="D116" s="452"/>
      <c r="E116" s="100"/>
      <c r="F116" s="350"/>
      <c r="G116" s="99"/>
      <c r="H116" s="82"/>
      <c r="I116" s="82"/>
      <c r="J116" s="82"/>
      <c r="K116" s="82"/>
      <c r="L116" s="406"/>
      <c r="M116" s="475"/>
      <c r="N116" s="82"/>
      <c r="O116" s="459"/>
      <c r="P116" s="13"/>
      <c r="Q116" s="281">
        <f t="shared" si="27"/>
        <v>0</v>
      </c>
      <c r="R116" s="121">
        <f t="shared" si="28"/>
        <v>0</v>
      </c>
      <c r="S116" s="269">
        <f t="shared" si="29"/>
        <v>0</v>
      </c>
      <c r="T116" s="71">
        <f t="shared" si="30"/>
        <v>0</v>
      </c>
      <c r="U116" s="268">
        <f t="shared" ref="U116:U130" si="33">Q116*1</f>
        <v>0</v>
      </c>
      <c r="V116" s="121">
        <f t="shared" si="31"/>
        <v>0</v>
      </c>
      <c r="W116" s="270">
        <f t="shared" si="32"/>
        <v>0</v>
      </c>
      <c r="X116" s="287">
        <f t="shared" ref="X116:X130" si="34">SUM(U116:W116)</f>
        <v>0</v>
      </c>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row>
    <row r="117" spans="1:84" x14ac:dyDescent="0.2">
      <c r="A117" s="468" t="s">
        <v>206</v>
      </c>
      <c r="B117" s="454"/>
      <c r="C117" s="452"/>
      <c r="D117" s="452"/>
      <c r="E117" s="100"/>
      <c r="F117" s="350"/>
      <c r="G117" s="99"/>
      <c r="H117" s="82"/>
      <c r="I117" s="82"/>
      <c r="J117" s="82"/>
      <c r="K117" s="82"/>
      <c r="L117" s="406"/>
      <c r="M117" s="475"/>
      <c r="N117" s="82"/>
      <c r="O117" s="459"/>
      <c r="Q117" s="281">
        <f t="shared" si="27"/>
        <v>0</v>
      </c>
      <c r="R117" s="121">
        <f t="shared" si="28"/>
        <v>0</v>
      </c>
      <c r="S117" s="269">
        <f t="shared" si="29"/>
        <v>0</v>
      </c>
      <c r="T117" s="71">
        <f t="shared" si="30"/>
        <v>0</v>
      </c>
      <c r="U117" s="268">
        <f t="shared" si="33"/>
        <v>0</v>
      </c>
      <c r="V117" s="121">
        <f t="shared" si="31"/>
        <v>0</v>
      </c>
      <c r="W117" s="270">
        <f t="shared" si="32"/>
        <v>0</v>
      </c>
      <c r="X117" s="287">
        <f t="shared" si="34"/>
        <v>0</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row>
    <row r="118" spans="1:84" x14ac:dyDescent="0.2">
      <c r="A118" s="468" t="s">
        <v>206</v>
      </c>
      <c r="B118" s="454"/>
      <c r="C118" s="452"/>
      <c r="D118" s="452"/>
      <c r="E118" s="100"/>
      <c r="F118" s="350"/>
      <c r="G118" s="99"/>
      <c r="H118" s="82"/>
      <c r="I118" s="82"/>
      <c r="J118" s="82"/>
      <c r="K118" s="82"/>
      <c r="L118" s="406"/>
      <c r="M118" s="475"/>
      <c r="N118" s="82"/>
      <c r="O118" s="459"/>
      <c r="Q118" s="281">
        <f t="shared" si="27"/>
        <v>0</v>
      </c>
      <c r="R118" s="121">
        <f t="shared" si="28"/>
        <v>0</v>
      </c>
      <c r="S118" s="269">
        <f t="shared" si="29"/>
        <v>0</v>
      </c>
      <c r="T118" s="71">
        <f t="shared" si="30"/>
        <v>0</v>
      </c>
      <c r="U118" s="268">
        <f t="shared" si="33"/>
        <v>0</v>
      </c>
      <c r="V118" s="121">
        <f t="shared" si="31"/>
        <v>0</v>
      </c>
      <c r="W118" s="270">
        <f t="shared" si="32"/>
        <v>0</v>
      </c>
      <c r="X118" s="287">
        <f t="shared" si="34"/>
        <v>0</v>
      </c>
    </row>
    <row r="119" spans="1:84" x14ac:dyDescent="0.2">
      <c r="A119" s="468" t="s">
        <v>206</v>
      </c>
      <c r="B119" s="454"/>
      <c r="C119" s="452"/>
      <c r="D119" s="452"/>
      <c r="E119" s="100"/>
      <c r="F119" s="350"/>
      <c r="G119" s="99"/>
      <c r="H119" s="82"/>
      <c r="I119" s="82"/>
      <c r="J119" s="82"/>
      <c r="K119" s="82"/>
      <c r="L119" s="406"/>
      <c r="M119" s="475"/>
      <c r="N119" s="82"/>
      <c r="O119" s="459"/>
      <c r="Q119" s="281">
        <f t="shared" si="27"/>
        <v>0</v>
      </c>
      <c r="R119" s="121">
        <f t="shared" si="28"/>
        <v>0</v>
      </c>
      <c r="S119" s="269">
        <f t="shared" si="29"/>
        <v>0</v>
      </c>
      <c r="T119" s="71">
        <f t="shared" si="30"/>
        <v>0</v>
      </c>
      <c r="U119" s="268">
        <f t="shared" si="33"/>
        <v>0</v>
      </c>
      <c r="V119" s="121">
        <f t="shared" si="31"/>
        <v>0</v>
      </c>
      <c r="W119" s="270">
        <f t="shared" si="32"/>
        <v>0</v>
      </c>
      <c r="X119" s="287">
        <f t="shared" si="34"/>
        <v>0</v>
      </c>
    </row>
    <row r="120" spans="1:84" x14ac:dyDescent="0.2">
      <c r="A120" s="468" t="s">
        <v>206</v>
      </c>
      <c r="B120" s="454"/>
      <c r="C120" s="452"/>
      <c r="D120" s="452"/>
      <c r="E120" s="100"/>
      <c r="F120" s="350"/>
      <c r="G120" s="99"/>
      <c r="H120" s="82"/>
      <c r="I120" s="82"/>
      <c r="J120" s="82"/>
      <c r="K120" s="82"/>
      <c r="L120" s="406"/>
      <c r="M120" s="475"/>
      <c r="N120" s="82"/>
      <c r="O120" s="459"/>
      <c r="Q120" s="281">
        <f t="shared" si="27"/>
        <v>0</v>
      </c>
      <c r="R120" s="121">
        <f t="shared" si="28"/>
        <v>0</v>
      </c>
      <c r="S120" s="269">
        <f t="shared" si="29"/>
        <v>0</v>
      </c>
      <c r="T120" s="71">
        <f t="shared" si="30"/>
        <v>0</v>
      </c>
      <c r="U120" s="268">
        <f t="shared" si="33"/>
        <v>0</v>
      </c>
      <c r="V120" s="121">
        <f t="shared" si="31"/>
        <v>0</v>
      </c>
      <c r="W120" s="270">
        <f t="shared" si="32"/>
        <v>0</v>
      </c>
      <c r="X120" s="287">
        <f t="shared" si="34"/>
        <v>0</v>
      </c>
    </row>
    <row r="121" spans="1:84" x14ac:dyDescent="0.2">
      <c r="A121" s="468" t="s">
        <v>206</v>
      </c>
      <c r="B121" s="454"/>
      <c r="C121" s="452"/>
      <c r="D121" s="452"/>
      <c r="E121" s="100"/>
      <c r="F121" s="350"/>
      <c r="G121" s="99"/>
      <c r="H121" s="82"/>
      <c r="I121" s="82"/>
      <c r="J121" s="82"/>
      <c r="K121" s="82"/>
      <c r="L121" s="406"/>
      <c r="M121" s="475"/>
      <c r="N121" s="82"/>
      <c r="O121" s="459"/>
      <c r="Q121" s="281">
        <f t="shared" si="27"/>
        <v>0</v>
      </c>
      <c r="R121" s="121">
        <f t="shared" si="28"/>
        <v>0</v>
      </c>
      <c r="S121" s="269">
        <f t="shared" si="29"/>
        <v>0</v>
      </c>
      <c r="T121" s="71">
        <f t="shared" si="30"/>
        <v>0</v>
      </c>
      <c r="U121" s="268">
        <f t="shared" si="33"/>
        <v>0</v>
      </c>
      <c r="V121" s="121">
        <f t="shared" si="31"/>
        <v>0</v>
      </c>
      <c r="W121" s="270">
        <f t="shared" si="32"/>
        <v>0</v>
      </c>
      <c r="X121" s="287">
        <f t="shared" si="34"/>
        <v>0</v>
      </c>
    </row>
    <row r="122" spans="1:84" x14ac:dyDescent="0.2">
      <c r="A122" s="468" t="s">
        <v>206</v>
      </c>
      <c r="B122" s="454"/>
      <c r="C122" s="452"/>
      <c r="D122" s="452"/>
      <c r="E122" s="100"/>
      <c r="F122" s="350"/>
      <c r="G122" s="99"/>
      <c r="H122" s="82"/>
      <c r="I122" s="82"/>
      <c r="J122" s="82"/>
      <c r="K122" s="82"/>
      <c r="L122" s="406"/>
      <c r="M122" s="475"/>
      <c r="N122" s="82"/>
      <c r="O122" s="459"/>
      <c r="Q122" s="281">
        <f t="shared" si="27"/>
        <v>0</v>
      </c>
      <c r="R122" s="121">
        <f t="shared" si="28"/>
        <v>0</v>
      </c>
      <c r="S122" s="269">
        <f t="shared" si="29"/>
        <v>0</v>
      </c>
      <c r="T122" s="71">
        <f t="shared" si="30"/>
        <v>0</v>
      </c>
      <c r="U122" s="268">
        <f t="shared" si="33"/>
        <v>0</v>
      </c>
      <c r="V122" s="121">
        <f t="shared" si="31"/>
        <v>0</v>
      </c>
      <c r="W122" s="270">
        <f t="shared" si="32"/>
        <v>0</v>
      </c>
      <c r="X122" s="287">
        <f t="shared" si="34"/>
        <v>0</v>
      </c>
    </row>
    <row r="123" spans="1:84" x14ac:dyDescent="0.2">
      <c r="A123" s="468" t="s">
        <v>206</v>
      </c>
      <c r="B123" s="454"/>
      <c r="C123" s="452"/>
      <c r="D123" s="452"/>
      <c r="E123" s="100"/>
      <c r="F123" s="350"/>
      <c r="G123" s="99"/>
      <c r="H123" s="82"/>
      <c r="I123" s="82"/>
      <c r="J123" s="82"/>
      <c r="K123" s="82"/>
      <c r="L123" s="406"/>
      <c r="M123" s="475"/>
      <c r="N123" s="82"/>
      <c r="O123" s="459"/>
      <c r="Q123" s="281">
        <f t="shared" si="27"/>
        <v>0</v>
      </c>
      <c r="R123" s="121">
        <f t="shared" si="28"/>
        <v>0</v>
      </c>
      <c r="S123" s="269">
        <f t="shared" si="29"/>
        <v>0</v>
      </c>
      <c r="T123" s="71">
        <f t="shared" si="30"/>
        <v>0</v>
      </c>
      <c r="U123" s="268">
        <f t="shared" si="33"/>
        <v>0</v>
      </c>
      <c r="V123" s="121">
        <f t="shared" si="31"/>
        <v>0</v>
      </c>
      <c r="W123" s="270">
        <f t="shared" si="32"/>
        <v>0</v>
      </c>
      <c r="X123" s="287">
        <f t="shared" si="34"/>
        <v>0</v>
      </c>
    </row>
    <row r="124" spans="1:84" x14ac:dyDescent="0.2">
      <c r="A124" s="468" t="s">
        <v>206</v>
      </c>
      <c r="B124" s="454"/>
      <c r="C124" s="452"/>
      <c r="D124" s="452"/>
      <c r="E124" s="100"/>
      <c r="F124" s="350"/>
      <c r="G124" s="99"/>
      <c r="H124" s="82"/>
      <c r="I124" s="82"/>
      <c r="J124" s="82"/>
      <c r="K124" s="82"/>
      <c r="L124" s="406"/>
      <c r="M124" s="475"/>
      <c r="N124" s="82"/>
      <c r="O124" s="459"/>
      <c r="Q124" s="281">
        <f t="shared" si="27"/>
        <v>0</v>
      </c>
      <c r="R124" s="121">
        <f t="shared" si="28"/>
        <v>0</v>
      </c>
      <c r="S124" s="269">
        <f t="shared" si="29"/>
        <v>0</v>
      </c>
      <c r="T124" s="71">
        <f t="shared" si="30"/>
        <v>0</v>
      </c>
      <c r="U124" s="268">
        <f t="shared" si="33"/>
        <v>0</v>
      </c>
      <c r="V124" s="121">
        <f t="shared" si="31"/>
        <v>0</v>
      </c>
      <c r="W124" s="270">
        <f t="shared" si="32"/>
        <v>0</v>
      </c>
      <c r="X124" s="287">
        <f t="shared" si="34"/>
        <v>0</v>
      </c>
    </row>
    <row r="125" spans="1:84" x14ac:dyDescent="0.2">
      <c r="A125" s="468" t="s">
        <v>206</v>
      </c>
      <c r="B125" s="454"/>
      <c r="C125" s="452"/>
      <c r="D125" s="452"/>
      <c r="E125" s="100"/>
      <c r="F125" s="350"/>
      <c r="G125" s="99"/>
      <c r="H125" s="82"/>
      <c r="I125" s="82"/>
      <c r="J125" s="82"/>
      <c r="K125" s="82"/>
      <c r="L125" s="406"/>
      <c r="M125" s="475"/>
      <c r="N125" s="82"/>
      <c r="O125" s="459"/>
      <c r="Q125" s="281">
        <f t="shared" si="27"/>
        <v>0</v>
      </c>
      <c r="R125" s="121">
        <f t="shared" si="28"/>
        <v>0</v>
      </c>
      <c r="S125" s="269">
        <f t="shared" si="29"/>
        <v>0</v>
      </c>
      <c r="T125" s="71">
        <f t="shared" si="30"/>
        <v>0</v>
      </c>
      <c r="U125" s="268">
        <f t="shared" si="33"/>
        <v>0</v>
      </c>
      <c r="V125" s="121">
        <f t="shared" si="31"/>
        <v>0</v>
      </c>
      <c r="W125" s="270">
        <f t="shared" si="32"/>
        <v>0</v>
      </c>
      <c r="X125" s="287">
        <f t="shared" si="34"/>
        <v>0</v>
      </c>
    </row>
    <row r="126" spans="1:84" x14ac:dyDescent="0.2">
      <c r="A126" s="468" t="s">
        <v>206</v>
      </c>
      <c r="B126" s="454"/>
      <c r="C126" s="452"/>
      <c r="D126" s="452"/>
      <c r="E126" s="100"/>
      <c r="F126" s="350"/>
      <c r="G126" s="99"/>
      <c r="H126" s="82"/>
      <c r="I126" s="82"/>
      <c r="J126" s="82"/>
      <c r="K126" s="82"/>
      <c r="L126" s="406"/>
      <c r="M126" s="475"/>
      <c r="N126" s="82"/>
      <c r="O126" s="459"/>
      <c r="Q126" s="281">
        <f t="shared" si="27"/>
        <v>0</v>
      </c>
      <c r="R126" s="121">
        <f t="shared" si="28"/>
        <v>0</v>
      </c>
      <c r="S126" s="269">
        <f t="shared" si="29"/>
        <v>0</v>
      </c>
      <c r="T126" s="71">
        <f t="shared" si="30"/>
        <v>0</v>
      </c>
      <c r="U126" s="268">
        <f t="shared" si="33"/>
        <v>0</v>
      </c>
      <c r="V126" s="121">
        <f t="shared" si="31"/>
        <v>0</v>
      </c>
      <c r="W126" s="270">
        <f t="shared" si="32"/>
        <v>0</v>
      </c>
      <c r="X126" s="287">
        <f t="shared" si="34"/>
        <v>0</v>
      </c>
    </row>
    <row r="127" spans="1:84" x14ac:dyDescent="0.2">
      <c r="A127" s="468" t="s">
        <v>206</v>
      </c>
      <c r="B127" s="454"/>
      <c r="C127" s="452"/>
      <c r="D127" s="452"/>
      <c r="E127" s="100"/>
      <c r="F127" s="350"/>
      <c r="G127" s="99"/>
      <c r="H127" s="82"/>
      <c r="I127" s="82"/>
      <c r="J127" s="82"/>
      <c r="K127" s="82"/>
      <c r="L127" s="406"/>
      <c r="M127" s="475"/>
      <c r="N127" s="82"/>
      <c r="O127" s="459"/>
      <c r="Q127" s="281">
        <f t="shared" si="27"/>
        <v>0</v>
      </c>
      <c r="R127" s="121">
        <f t="shared" si="28"/>
        <v>0</v>
      </c>
      <c r="S127" s="269">
        <f t="shared" si="29"/>
        <v>0</v>
      </c>
      <c r="T127" s="71">
        <f t="shared" si="30"/>
        <v>0</v>
      </c>
      <c r="U127" s="268">
        <f t="shared" si="33"/>
        <v>0</v>
      </c>
      <c r="V127" s="121">
        <f t="shared" si="31"/>
        <v>0</v>
      </c>
      <c r="W127" s="270">
        <f t="shared" si="32"/>
        <v>0</v>
      </c>
      <c r="X127" s="287">
        <f t="shared" si="34"/>
        <v>0</v>
      </c>
    </row>
    <row r="128" spans="1:84" x14ac:dyDescent="0.2">
      <c r="A128" s="468" t="s">
        <v>206</v>
      </c>
      <c r="B128" s="454"/>
      <c r="C128" s="452"/>
      <c r="D128" s="452"/>
      <c r="E128" s="100"/>
      <c r="F128" s="350"/>
      <c r="G128" s="99"/>
      <c r="H128" s="82"/>
      <c r="I128" s="82"/>
      <c r="J128" s="82"/>
      <c r="K128" s="82"/>
      <c r="L128" s="406"/>
      <c r="M128" s="475"/>
      <c r="N128" s="82"/>
      <c r="O128" s="459"/>
      <c r="Q128" s="281">
        <f t="shared" si="27"/>
        <v>0</v>
      </c>
      <c r="R128" s="121">
        <f t="shared" si="28"/>
        <v>0</v>
      </c>
      <c r="S128" s="269">
        <f t="shared" si="29"/>
        <v>0</v>
      </c>
      <c r="T128" s="71">
        <f t="shared" si="30"/>
        <v>0</v>
      </c>
      <c r="U128" s="268">
        <f t="shared" si="33"/>
        <v>0</v>
      </c>
      <c r="V128" s="121">
        <f t="shared" si="31"/>
        <v>0</v>
      </c>
      <c r="W128" s="270">
        <f t="shared" si="32"/>
        <v>0</v>
      </c>
      <c r="X128" s="287">
        <f t="shared" si="34"/>
        <v>0</v>
      </c>
    </row>
    <row r="129" spans="1:84" x14ac:dyDescent="0.2">
      <c r="A129" s="468" t="s">
        <v>206</v>
      </c>
      <c r="B129" s="454"/>
      <c r="C129" s="452"/>
      <c r="D129" s="452"/>
      <c r="E129" s="100"/>
      <c r="F129" s="350"/>
      <c r="G129" s="99"/>
      <c r="H129" s="82"/>
      <c r="I129" s="82"/>
      <c r="J129" s="82"/>
      <c r="K129" s="82"/>
      <c r="L129" s="406"/>
      <c r="M129" s="475"/>
      <c r="N129" s="82"/>
      <c r="O129" s="459"/>
      <c r="Q129" s="281">
        <f t="shared" si="27"/>
        <v>0</v>
      </c>
      <c r="R129" s="121">
        <f t="shared" si="28"/>
        <v>0</v>
      </c>
      <c r="S129" s="269">
        <f t="shared" si="29"/>
        <v>0</v>
      </c>
      <c r="T129" s="71">
        <f t="shared" si="30"/>
        <v>0</v>
      </c>
      <c r="U129" s="268">
        <f t="shared" si="33"/>
        <v>0</v>
      </c>
      <c r="V129" s="121">
        <f t="shared" si="31"/>
        <v>0</v>
      </c>
      <c r="W129" s="270">
        <f t="shared" si="32"/>
        <v>0</v>
      </c>
      <c r="X129" s="287">
        <f t="shared" si="34"/>
        <v>0</v>
      </c>
    </row>
    <row r="130" spans="1:84" x14ac:dyDescent="0.2">
      <c r="A130" s="468" t="s">
        <v>206</v>
      </c>
      <c r="B130" s="454"/>
      <c r="C130" s="452"/>
      <c r="D130" s="452"/>
      <c r="E130" s="100"/>
      <c r="F130" s="350"/>
      <c r="G130" s="99"/>
      <c r="H130" s="82"/>
      <c r="I130" s="82"/>
      <c r="J130" s="82"/>
      <c r="K130" s="82"/>
      <c r="L130" s="406"/>
      <c r="M130" s="475"/>
      <c r="N130" s="82"/>
      <c r="O130" s="459"/>
      <c r="Q130" s="281">
        <f t="shared" si="27"/>
        <v>0</v>
      </c>
      <c r="R130" s="121">
        <f t="shared" si="28"/>
        <v>0</v>
      </c>
      <c r="S130" s="269">
        <f t="shared" si="29"/>
        <v>0</v>
      </c>
      <c r="T130" s="71">
        <f t="shared" si="30"/>
        <v>0</v>
      </c>
      <c r="U130" s="268">
        <f t="shared" si="33"/>
        <v>0</v>
      </c>
      <c r="V130" s="121">
        <f t="shared" si="31"/>
        <v>0</v>
      </c>
      <c r="W130" s="270">
        <f t="shared" si="32"/>
        <v>0</v>
      </c>
      <c r="X130" s="287">
        <f t="shared" si="34"/>
        <v>0</v>
      </c>
    </row>
    <row r="131" spans="1:84" x14ac:dyDescent="0.2">
      <c r="A131" s="468" t="s">
        <v>206</v>
      </c>
      <c r="B131" s="454"/>
      <c r="C131" s="452"/>
      <c r="D131" s="452"/>
      <c r="E131" s="100"/>
      <c r="F131" s="350"/>
      <c r="G131" s="99"/>
      <c r="H131" s="82"/>
      <c r="I131" s="82"/>
      <c r="J131" s="82"/>
      <c r="K131" s="82"/>
      <c r="L131" s="406"/>
      <c r="M131" s="475"/>
      <c r="N131" s="82"/>
      <c r="O131" s="459"/>
      <c r="Q131" s="281">
        <f t="shared" si="27"/>
        <v>0</v>
      </c>
      <c r="R131" s="121">
        <f t="shared" si="28"/>
        <v>0</v>
      </c>
      <c r="S131" s="269">
        <f t="shared" si="29"/>
        <v>0</v>
      </c>
      <c r="T131" s="71">
        <f t="shared" si="30"/>
        <v>0</v>
      </c>
      <c r="U131" s="268">
        <f>Q131*1</f>
        <v>0</v>
      </c>
      <c r="V131" s="121">
        <f t="shared" si="31"/>
        <v>0</v>
      </c>
      <c r="W131" s="270">
        <f t="shared" si="32"/>
        <v>0</v>
      </c>
      <c r="X131" s="287">
        <f>SUM(U131:W131)</f>
        <v>0</v>
      </c>
    </row>
    <row r="132" spans="1:84" x14ac:dyDescent="0.2">
      <c r="A132" s="468" t="s">
        <v>206</v>
      </c>
      <c r="B132" s="454"/>
      <c r="C132" s="452"/>
      <c r="D132" s="452"/>
      <c r="E132" s="100"/>
      <c r="F132" s="350"/>
      <c r="G132" s="99"/>
      <c r="H132" s="82"/>
      <c r="I132" s="82"/>
      <c r="J132" s="82"/>
      <c r="K132" s="82"/>
      <c r="L132" s="406"/>
      <c r="M132" s="475"/>
      <c r="N132" s="82"/>
      <c r="O132" s="459"/>
      <c r="Q132" s="281">
        <f t="shared" si="27"/>
        <v>0</v>
      </c>
      <c r="R132" s="121">
        <f t="shared" si="28"/>
        <v>0</v>
      </c>
      <c r="S132" s="269">
        <f t="shared" si="29"/>
        <v>0</v>
      </c>
      <c r="T132" s="71">
        <f t="shared" si="30"/>
        <v>0</v>
      </c>
      <c r="U132" s="268">
        <f>Q132*1</f>
        <v>0</v>
      </c>
      <c r="V132" s="121">
        <f t="shared" si="31"/>
        <v>0</v>
      </c>
      <c r="W132" s="270">
        <f t="shared" si="32"/>
        <v>0</v>
      </c>
      <c r="X132" s="287">
        <f>SUM(U132:W132)</f>
        <v>0</v>
      </c>
    </row>
    <row r="133" spans="1:84" x14ac:dyDescent="0.2">
      <c r="A133" s="468" t="s">
        <v>206</v>
      </c>
      <c r="B133" s="454"/>
      <c r="C133" s="452"/>
      <c r="D133" s="460"/>
      <c r="E133" s="407"/>
      <c r="F133" s="463"/>
      <c r="G133" s="462"/>
      <c r="H133" s="471"/>
      <c r="I133" s="471"/>
      <c r="J133" s="471"/>
      <c r="K133" s="471"/>
      <c r="L133" s="461"/>
      <c r="M133" s="475"/>
      <c r="N133" s="471"/>
      <c r="O133" s="408"/>
      <c r="Q133" s="281">
        <f t="shared" si="27"/>
        <v>0</v>
      </c>
      <c r="R133" s="121">
        <f t="shared" si="28"/>
        <v>0</v>
      </c>
      <c r="S133" s="269">
        <f t="shared" si="29"/>
        <v>0</v>
      </c>
      <c r="T133" s="71">
        <f t="shared" si="30"/>
        <v>0</v>
      </c>
      <c r="U133" s="268">
        <f>Q133*1</f>
        <v>0</v>
      </c>
      <c r="V133" s="121">
        <f t="shared" si="31"/>
        <v>0</v>
      </c>
      <c r="W133" s="270">
        <f t="shared" si="32"/>
        <v>0</v>
      </c>
      <c r="X133" s="287">
        <f>SUM(U133:W133)</f>
        <v>0</v>
      </c>
    </row>
    <row r="134" spans="1:84" ht="15.75" thickBot="1" x14ac:dyDescent="0.25">
      <c r="A134" s="468" t="s">
        <v>206</v>
      </c>
      <c r="B134" s="128"/>
      <c r="C134" s="410"/>
      <c r="D134" s="465"/>
      <c r="E134" s="410"/>
      <c r="F134" s="467"/>
      <c r="G134" s="466"/>
      <c r="H134" s="472"/>
      <c r="I134" s="472"/>
      <c r="J134" s="472"/>
      <c r="K134" s="472"/>
      <c r="L134" s="409"/>
      <c r="M134" s="476"/>
      <c r="N134" s="472"/>
      <c r="O134" s="411"/>
      <c r="Q134" s="281">
        <f t="shared" si="27"/>
        <v>0</v>
      </c>
      <c r="R134" s="121">
        <f t="shared" si="28"/>
        <v>0</v>
      </c>
      <c r="S134" s="269">
        <f t="shared" si="29"/>
        <v>0</v>
      </c>
      <c r="T134" s="71">
        <f t="shared" si="30"/>
        <v>0</v>
      </c>
      <c r="U134" s="268">
        <f>Q134*1</f>
        <v>0</v>
      </c>
      <c r="V134" s="121">
        <f>R134*28</f>
        <v>0</v>
      </c>
      <c r="W134" s="270">
        <f t="shared" si="32"/>
        <v>0</v>
      </c>
      <c r="X134" s="289">
        <f>SUM(U134:W134)</f>
        <v>0</v>
      </c>
    </row>
    <row r="135" spans="1:84" ht="18.75" thickBot="1" x14ac:dyDescent="0.3">
      <c r="A135" s="142"/>
      <c r="B135" s="142"/>
      <c r="C135" s="272"/>
      <c r="D135" s="272"/>
      <c r="E135" s="142"/>
      <c r="F135" s="142"/>
      <c r="G135" s="213"/>
      <c r="H135" s="142"/>
      <c r="I135" s="142"/>
      <c r="J135" s="142"/>
      <c r="K135" s="142"/>
      <c r="L135" s="142"/>
      <c r="M135" s="142"/>
      <c r="N135" s="213"/>
      <c r="O135" s="213"/>
      <c r="Q135" s="47">
        <f t="shared" ref="Q135:X135" si="35">SUM(Q114:Q134)</f>
        <v>0</v>
      </c>
      <c r="R135" s="47">
        <f t="shared" si="35"/>
        <v>0</v>
      </c>
      <c r="S135" s="47">
        <f t="shared" si="35"/>
        <v>0</v>
      </c>
      <c r="T135" s="47">
        <f t="shared" si="35"/>
        <v>0</v>
      </c>
      <c r="U135" s="47">
        <f t="shared" si="35"/>
        <v>0</v>
      </c>
      <c r="V135" s="47">
        <f t="shared" si="35"/>
        <v>0</v>
      </c>
      <c r="W135" s="47">
        <f t="shared" si="35"/>
        <v>0</v>
      </c>
      <c r="X135" s="47">
        <f t="shared" si="35"/>
        <v>0</v>
      </c>
    </row>
    <row r="136" spans="1:84" x14ac:dyDescent="0.2">
      <c r="A136" s="142"/>
      <c r="B136" s="142"/>
      <c r="C136" s="142"/>
      <c r="D136" s="142"/>
      <c r="E136" s="142"/>
      <c r="F136" s="142"/>
      <c r="G136" s="142"/>
      <c r="H136" s="142"/>
      <c r="I136" s="142"/>
      <c r="J136" s="142"/>
      <c r="K136" s="142"/>
      <c r="L136" s="142"/>
      <c r="M136" s="142"/>
      <c r="N136" s="142"/>
      <c r="O136" s="142"/>
    </row>
    <row r="137" spans="1:84" x14ac:dyDescent="0.2">
      <c r="A137" s="142"/>
      <c r="B137" s="142"/>
      <c r="C137" s="142"/>
      <c r="D137" s="142"/>
      <c r="E137" s="142"/>
      <c r="F137" s="142"/>
      <c r="G137" s="142"/>
      <c r="H137" s="142"/>
      <c r="I137" s="142"/>
      <c r="J137" s="142"/>
      <c r="K137" s="142"/>
      <c r="L137" s="142"/>
      <c r="M137" s="142"/>
      <c r="N137" s="142"/>
      <c r="O137" s="142"/>
    </row>
    <row r="138" spans="1:84" x14ac:dyDescent="0.2">
      <c r="A138" s="142"/>
      <c r="B138" s="142"/>
      <c r="C138" s="213"/>
      <c r="D138" s="142"/>
      <c r="E138" s="142"/>
      <c r="F138" s="142"/>
      <c r="G138" s="142"/>
      <c r="H138" s="142"/>
      <c r="I138" s="142"/>
      <c r="J138" s="142"/>
      <c r="K138" s="142"/>
      <c r="L138" s="142"/>
      <c r="M138" s="142"/>
      <c r="N138" s="142"/>
      <c r="O138" s="142"/>
      <c r="Q138" s="25"/>
      <c r="R138" s="25"/>
      <c r="S138" s="25"/>
      <c r="T138" s="25"/>
      <c r="U138" s="25"/>
      <c r="V138" s="25"/>
      <c r="W138" s="25"/>
      <c r="X138" s="25"/>
    </row>
    <row r="139" spans="1:84" ht="15.75" thickBot="1" x14ac:dyDescent="0.25">
      <c r="A139" s="142"/>
      <c r="B139" s="142"/>
      <c r="C139" s="142"/>
      <c r="D139" s="142"/>
      <c r="E139" s="142"/>
      <c r="F139" s="142"/>
      <c r="G139" s="142"/>
      <c r="H139" s="142"/>
      <c r="I139" s="142"/>
      <c r="J139" s="142"/>
      <c r="K139" s="142"/>
      <c r="L139" s="142"/>
      <c r="M139" s="142"/>
      <c r="N139" s="142"/>
      <c r="O139" s="142"/>
      <c r="Q139" s="25"/>
      <c r="R139" s="25"/>
      <c r="S139" s="25"/>
      <c r="T139" s="25"/>
      <c r="U139" s="25"/>
      <c r="V139" s="25"/>
      <c r="W139" s="25"/>
      <c r="X139" s="25"/>
    </row>
    <row r="140" spans="1:84" ht="16.5" customHeight="1" thickBot="1" x14ac:dyDescent="0.3">
      <c r="A140" s="644" t="s">
        <v>473</v>
      </c>
      <c r="B140" s="645"/>
      <c r="C140" s="645"/>
      <c r="D140" s="645"/>
      <c r="E140" s="645"/>
      <c r="F140" s="645"/>
      <c r="G140" s="645"/>
      <c r="H140" s="645"/>
      <c r="I140" s="645"/>
      <c r="J140" s="646"/>
      <c r="K140" s="146"/>
      <c r="L140" s="146"/>
      <c r="M140" s="146"/>
      <c r="N140" s="146"/>
      <c r="O140" s="146"/>
      <c r="P140" s="146"/>
      <c r="Q140" s="290"/>
      <c r="R140" s="291"/>
      <c r="S140" s="292"/>
    </row>
    <row r="141" spans="1:84" s="293" customFormat="1" ht="16.5" thickBot="1" x14ac:dyDescent="0.3">
      <c r="A141" s="641" t="s">
        <v>107</v>
      </c>
      <c r="B141" s="642"/>
      <c r="C141" s="642"/>
      <c r="D141" s="642"/>
      <c r="E141" s="641" t="s">
        <v>104</v>
      </c>
      <c r="F141" s="642"/>
      <c r="G141" s="643"/>
      <c r="H141" s="642" t="s">
        <v>108</v>
      </c>
      <c r="I141" s="642"/>
      <c r="J141" s="643"/>
      <c r="K141" s="146"/>
      <c r="L141" s="146"/>
      <c r="M141" s="146"/>
      <c r="N141" s="146"/>
      <c r="O141" s="146"/>
      <c r="P141" s="146"/>
      <c r="Q141" s="663" t="s">
        <v>35</v>
      </c>
      <c r="R141" s="664"/>
      <c r="S141" s="665"/>
      <c r="T141" s="146"/>
      <c r="U141" s="638" t="s">
        <v>24</v>
      </c>
      <c r="V141" s="639"/>
      <c r="W141" s="639"/>
      <c r="X141" s="640"/>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row>
    <row r="142" spans="1:84" ht="16.5" thickBot="1" x14ac:dyDescent="0.3">
      <c r="A142" s="294"/>
      <c r="B142" s="295"/>
      <c r="C142" s="296" t="s">
        <v>56</v>
      </c>
      <c r="D142" s="297"/>
      <c r="E142" s="298"/>
      <c r="F142" s="299"/>
      <c r="G142" s="300"/>
      <c r="H142" s="301"/>
      <c r="I142" s="301"/>
      <c r="J142" s="302"/>
      <c r="K142" s="146"/>
      <c r="L142" s="146"/>
      <c r="M142" s="146"/>
      <c r="N142" s="146"/>
      <c r="O142" s="146"/>
      <c r="P142" s="146"/>
      <c r="Q142" s="60"/>
      <c r="R142" s="61"/>
      <c r="S142" s="62"/>
      <c r="U142" s="66"/>
      <c r="V142" s="67"/>
      <c r="W142" s="68"/>
      <c r="X142" s="69"/>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row>
    <row r="143" spans="1:84" ht="186.75" thickBot="1" x14ac:dyDescent="0.25">
      <c r="A143" s="303" t="s">
        <v>6</v>
      </c>
      <c r="B143" s="237" t="s">
        <v>256</v>
      </c>
      <c r="C143" s="237" t="s">
        <v>257</v>
      </c>
      <c r="D143" s="304" t="s">
        <v>258</v>
      </c>
      <c r="E143" s="303" t="s">
        <v>389</v>
      </c>
      <c r="F143" s="237" t="s">
        <v>402</v>
      </c>
      <c r="G143" s="238" t="s">
        <v>388</v>
      </c>
      <c r="H143" s="237" t="s">
        <v>460</v>
      </c>
      <c r="I143" s="237" t="s">
        <v>461</v>
      </c>
      <c r="J143" s="238" t="s">
        <v>462</v>
      </c>
      <c r="K143" s="305"/>
      <c r="L143" s="305"/>
      <c r="M143" s="305"/>
      <c r="N143" s="305"/>
      <c r="O143" s="305"/>
      <c r="P143" s="286"/>
      <c r="Q143" s="37" t="s">
        <v>386</v>
      </c>
      <c r="R143" s="58" t="s">
        <v>387</v>
      </c>
      <c r="S143" s="59" t="s">
        <v>463</v>
      </c>
      <c r="U143" s="31" t="s">
        <v>390</v>
      </c>
      <c r="V143" s="32" t="s">
        <v>402</v>
      </c>
      <c r="W143" s="33" t="s">
        <v>388</v>
      </c>
      <c r="X143" s="34" t="s">
        <v>26</v>
      </c>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row>
    <row r="144" spans="1:84" ht="15.75" x14ac:dyDescent="0.25">
      <c r="A144" s="451"/>
      <c r="B144" s="433"/>
      <c r="C144" s="433"/>
      <c r="D144" s="477"/>
      <c r="E144" s="451"/>
      <c r="F144" s="434"/>
      <c r="G144" s="343"/>
      <c r="H144" s="433"/>
      <c r="I144" s="433"/>
      <c r="J144" s="478"/>
      <c r="K144" s="142"/>
      <c r="L144" s="142"/>
      <c r="M144" s="142"/>
      <c r="N144" s="142"/>
      <c r="O144" s="142"/>
      <c r="Q144" s="281">
        <f t="shared" ref="Q144:Q162" si="36">C144*D144*H144*0.001</f>
        <v>0</v>
      </c>
      <c r="R144" s="306">
        <f t="shared" ref="R144:R162" si="37">C144*D144*I144*0.000001</f>
        <v>0</v>
      </c>
      <c r="S144" s="270">
        <f t="shared" ref="S144:S162" si="38">C144*D144*J144*0.000001</f>
        <v>0</v>
      </c>
      <c r="U144" s="281">
        <f>Q144*1</f>
        <v>0</v>
      </c>
      <c r="V144" s="121">
        <f>R144*28</f>
        <v>0</v>
      </c>
      <c r="W144" s="270">
        <f>S144*265</f>
        <v>0</v>
      </c>
      <c r="X144" s="287">
        <f>SUM(U144:W144)</f>
        <v>0</v>
      </c>
    </row>
    <row r="145" spans="1:24" ht="15.75" x14ac:dyDescent="0.25">
      <c r="A145" s="453"/>
      <c r="B145" s="433"/>
      <c r="C145" s="433"/>
      <c r="D145" s="477"/>
      <c r="E145" s="453"/>
      <c r="F145" s="438"/>
      <c r="G145" s="83"/>
      <c r="H145" s="433"/>
      <c r="I145" s="433"/>
      <c r="J145" s="478"/>
      <c r="K145" s="142"/>
      <c r="L145" s="142"/>
      <c r="M145" s="142"/>
      <c r="N145" s="142"/>
      <c r="O145" s="142"/>
      <c r="Q145" s="281">
        <f t="shared" si="36"/>
        <v>0</v>
      </c>
      <c r="R145" s="306">
        <f t="shared" si="37"/>
        <v>0</v>
      </c>
      <c r="S145" s="270">
        <f t="shared" si="38"/>
        <v>0</v>
      </c>
      <c r="U145" s="281">
        <f t="shared" ref="U145:U159" si="39">Q145*1</f>
        <v>0</v>
      </c>
      <c r="V145" s="121">
        <f t="shared" ref="V145:V162" si="40">R145*28</f>
        <v>0</v>
      </c>
      <c r="W145" s="270">
        <f t="shared" ref="W145:W162" si="41">S145*265</f>
        <v>0</v>
      </c>
      <c r="X145" s="287">
        <f t="shared" ref="X145:X159" si="42">SUM(U145:W145)</f>
        <v>0</v>
      </c>
    </row>
    <row r="146" spans="1:24" ht="15.75" x14ac:dyDescent="0.25">
      <c r="A146" s="453"/>
      <c r="B146" s="433"/>
      <c r="C146" s="433"/>
      <c r="D146" s="477"/>
      <c r="E146" s="453"/>
      <c r="F146" s="438"/>
      <c r="G146" s="83"/>
      <c r="H146" s="433"/>
      <c r="I146" s="433"/>
      <c r="J146" s="478"/>
      <c r="K146" s="142"/>
      <c r="L146" s="142"/>
      <c r="M146" s="142"/>
      <c r="N146" s="142"/>
      <c r="O146" s="142"/>
      <c r="Q146" s="281">
        <f t="shared" si="36"/>
        <v>0</v>
      </c>
      <c r="R146" s="306">
        <f t="shared" si="37"/>
        <v>0</v>
      </c>
      <c r="S146" s="270">
        <f t="shared" si="38"/>
        <v>0</v>
      </c>
      <c r="U146" s="281">
        <f t="shared" si="39"/>
        <v>0</v>
      </c>
      <c r="V146" s="121">
        <f t="shared" si="40"/>
        <v>0</v>
      </c>
      <c r="W146" s="270">
        <f t="shared" si="41"/>
        <v>0</v>
      </c>
      <c r="X146" s="287">
        <f t="shared" si="42"/>
        <v>0</v>
      </c>
    </row>
    <row r="147" spans="1:24" ht="15.75" x14ac:dyDescent="0.25">
      <c r="A147" s="453"/>
      <c r="B147" s="433"/>
      <c r="C147" s="433"/>
      <c r="D147" s="477"/>
      <c r="E147" s="453"/>
      <c r="F147" s="438"/>
      <c r="G147" s="83"/>
      <c r="H147" s="433"/>
      <c r="I147" s="433"/>
      <c r="J147" s="478"/>
      <c r="K147" s="142"/>
      <c r="L147" s="142"/>
      <c r="M147" s="142"/>
      <c r="N147" s="142"/>
      <c r="O147" s="142"/>
      <c r="Q147" s="281">
        <f t="shared" si="36"/>
        <v>0</v>
      </c>
      <c r="R147" s="306">
        <f t="shared" si="37"/>
        <v>0</v>
      </c>
      <c r="S147" s="270">
        <f t="shared" si="38"/>
        <v>0</v>
      </c>
      <c r="U147" s="281">
        <f t="shared" si="39"/>
        <v>0</v>
      </c>
      <c r="V147" s="121">
        <f t="shared" si="40"/>
        <v>0</v>
      </c>
      <c r="W147" s="270">
        <f t="shared" si="41"/>
        <v>0</v>
      </c>
      <c r="X147" s="287">
        <f t="shared" si="42"/>
        <v>0</v>
      </c>
    </row>
    <row r="148" spans="1:24" ht="15.75" x14ac:dyDescent="0.25">
      <c r="A148" s="453"/>
      <c r="B148" s="433"/>
      <c r="C148" s="433"/>
      <c r="D148" s="477"/>
      <c r="E148" s="453"/>
      <c r="F148" s="438"/>
      <c r="G148" s="83"/>
      <c r="H148" s="433"/>
      <c r="I148" s="433"/>
      <c r="J148" s="478"/>
      <c r="K148" s="142"/>
      <c r="L148" s="142"/>
      <c r="M148" s="142"/>
      <c r="N148" s="142"/>
      <c r="O148" s="142"/>
      <c r="Q148" s="281">
        <f t="shared" si="36"/>
        <v>0</v>
      </c>
      <c r="R148" s="306">
        <f t="shared" si="37"/>
        <v>0</v>
      </c>
      <c r="S148" s="270">
        <f t="shared" si="38"/>
        <v>0</v>
      </c>
      <c r="U148" s="281">
        <f t="shared" si="39"/>
        <v>0</v>
      </c>
      <c r="V148" s="121">
        <f t="shared" si="40"/>
        <v>0</v>
      </c>
      <c r="W148" s="270">
        <f t="shared" si="41"/>
        <v>0</v>
      </c>
      <c r="X148" s="287">
        <f t="shared" si="42"/>
        <v>0</v>
      </c>
    </row>
    <row r="149" spans="1:24" ht="15.75" x14ac:dyDescent="0.25">
      <c r="A149" s="453"/>
      <c r="B149" s="433"/>
      <c r="C149" s="433"/>
      <c r="D149" s="477"/>
      <c r="E149" s="453"/>
      <c r="F149" s="438"/>
      <c r="G149" s="83"/>
      <c r="H149" s="433"/>
      <c r="I149" s="433"/>
      <c r="J149" s="478"/>
      <c r="K149" s="142"/>
      <c r="L149" s="142"/>
      <c r="M149" s="142"/>
      <c r="N149" s="142"/>
      <c r="O149" s="142"/>
      <c r="Q149" s="281">
        <f t="shared" si="36"/>
        <v>0</v>
      </c>
      <c r="R149" s="306">
        <f t="shared" si="37"/>
        <v>0</v>
      </c>
      <c r="S149" s="270">
        <f t="shared" si="38"/>
        <v>0</v>
      </c>
      <c r="U149" s="281">
        <f t="shared" si="39"/>
        <v>0</v>
      </c>
      <c r="V149" s="121">
        <f t="shared" si="40"/>
        <v>0</v>
      </c>
      <c r="W149" s="270">
        <f t="shared" si="41"/>
        <v>0</v>
      </c>
      <c r="X149" s="287">
        <f t="shared" si="42"/>
        <v>0</v>
      </c>
    </row>
    <row r="150" spans="1:24" ht="15.75" x14ac:dyDescent="0.25">
      <c r="A150" s="453"/>
      <c r="B150" s="433"/>
      <c r="C150" s="433"/>
      <c r="D150" s="477"/>
      <c r="E150" s="453"/>
      <c r="F150" s="438"/>
      <c r="G150" s="83"/>
      <c r="H150" s="433"/>
      <c r="I150" s="433"/>
      <c r="J150" s="478"/>
      <c r="K150" s="142"/>
      <c r="L150" s="142"/>
      <c r="M150" s="142"/>
      <c r="N150" s="142"/>
      <c r="O150" s="142"/>
      <c r="Q150" s="281">
        <f t="shared" si="36"/>
        <v>0</v>
      </c>
      <c r="R150" s="306">
        <f t="shared" si="37"/>
        <v>0</v>
      </c>
      <c r="S150" s="270">
        <f t="shared" si="38"/>
        <v>0</v>
      </c>
      <c r="U150" s="281">
        <f t="shared" si="39"/>
        <v>0</v>
      </c>
      <c r="V150" s="121">
        <f t="shared" si="40"/>
        <v>0</v>
      </c>
      <c r="W150" s="270">
        <f t="shared" si="41"/>
        <v>0</v>
      </c>
      <c r="X150" s="287">
        <f t="shared" si="42"/>
        <v>0</v>
      </c>
    </row>
    <row r="151" spans="1:24" ht="15.75" x14ac:dyDescent="0.25">
      <c r="A151" s="453"/>
      <c r="B151" s="433"/>
      <c r="C151" s="433"/>
      <c r="D151" s="477"/>
      <c r="E151" s="453"/>
      <c r="F151" s="438"/>
      <c r="G151" s="83"/>
      <c r="H151" s="433"/>
      <c r="I151" s="433"/>
      <c r="J151" s="478"/>
      <c r="K151" s="142"/>
      <c r="L151" s="142"/>
      <c r="M151" s="142"/>
      <c r="N151" s="142"/>
      <c r="O151" s="142"/>
      <c r="Q151" s="281">
        <f t="shared" si="36"/>
        <v>0</v>
      </c>
      <c r="R151" s="306">
        <f t="shared" si="37"/>
        <v>0</v>
      </c>
      <c r="S151" s="270">
        <f t="shared" si="38"/>
        <v>0</v>
      </c>
      <c r="U151" s="281">
        <f t="shared" si="39"/>
        <v>0</v>
      </c>
      <c r="V151" s="121">
        <f t="shared" si="40"/>
        <v>0</v>
      </c>
      <c r="W151" s="270">
        <f t="shared" si="41"/>
        <v>0</v>
      </c>
      <c r="X151" s="287">
        <f t="shared" si="42"/>
        <v>0</v>
      </c>
    </row>
    <row r="152" spans="1:24" ht="15.75" x14ac:dyDescent="0.25">
      <c r="A152" s="453"/>
      <c r="B152" s="433"/>
      <c r="C152" s="433"/>
      <c r="D152" s="477"/>
      <c r="E152" s="453"/>
      <c r="F152" s="438"/>
      <c r="G152" s="83"/>
      <c r="H152" s="433"/>
      <c r="I152" s="433"/>
      <c r="J152" s="478"/>
      <c r="K152" s="142"/>
      <c r="L152" s="142"/>
      <c r="M152" s="142"/>
      <c r="N152" s="142"/>
      <c r="O152" s="142"/>
      <c r="Q152" s="281">
        <f t="shared" si="36"/>
        <v>0</v>
      </c>
      <c r="R152" s="306">
        <f t="shared" si="37"/>
        <v>0</v>
      </c>
      <c r="S152" s="270">
        <f t="shared" si="38"/>
        <v>0</v>
      </c>
      <c r="U152" s="281">
        <f t="shared" si="39"/>
        <v>0</v>
      </c>
      <c r="V152" s="121">
        <f t="shared" si="40"/>
        <v>0</v>
      </c>
      <c r="W152" s="270">
        <f t="shared" si="41"/>
        <v>0</v>
      </c>
      <c r="X152" s="287">
        <f t="shared" si="42"/>
        <v>0</v>
      </c>
    </row>
    <row r="153" spans="1:24" ht="15.75" x14ac:dyDescent="0.25">
      <c r="A153" s="453"/>
      <c r="B153" s="433"/>
      <c r="C153" s="433"/>
      <c r="D153" s="477"/>
      <c r="E153" s="453"/>
      <c r="F153" s="438"/>
      <c r="G153" s="83"/>
      <c r="H153" s="433"/>
      <c r="I153" s="433"/>
      <c r="J153" s="478"/>
      <c r="K153" s="142"/>
      <c r="L153" s="142"/>
      <c r="M153" s="142"/>
      <c r="N153" s="142"/>
      <c r="O153" s="142"/>
      <c r="Q153" s="281">
        <f t="shared" si="36"/>
        <v>0</v>
      </c>
      <c r="R153" s="306">
        <f t="shared" si="37"/>
        <v>0</v>
      </c>
      <c r="S153" s="270">
        <f t="shared" si="38"/>
        <v>0</v>
      </c>
      <c r="U153" s="281">
        <f t="shared" si="39"/>
        <v>0</v>
      </c>
      <c r="V153" s="121">
        <f t="shared" si="40"/>
        <v>0</v>
      </c>
      <c r="W153" s="270">
        <f t="shared" si="41"/>
        <v>0</v>
      </c>
      <c r="X153" s="287">
        <f t="shared" si="42"/>
        <v>0</v>
      </c>
    </row>
    <row r="154" spans="1:24" ht="15.75" x14ac:dyDescent="0.25">
      <c r="A154" s="453"/>
      <c r="B154" s="433"/>
      <c r="C154" s="433"/>
      <c r="D154" s="477"/>
      <c r="E154" s="453"/>
      <c r="F154" s="438"/>
      <c r="G154" s="83"/>
      <c r="H154" s="433"/>
      <c r="I154" s="433"/>
      <c r="J154" s="478"/>
      <c r="K154" s="142"/>
      <c r="L154" s="142"/>
      <c r="M154" s="142"/>
      <c r="N154" s="142"/>
      <c r="O154" s="142"/>
      <c r="Q154" s="281">
        <f t="shared" si="36"/>
        <v>0</v>
      </c>
      <c r="R154" s="306">
        <f t="shared" si="37"/>
        <v>0</v>
      </c>
      <c r="S154" s="270">
        <f t="shared" si="38"/>
        <v>0</v>
      </c>
      <c r="U154" s="281">
        <f t="shared" si="39"/>
        <v>0</v>
      </c>
      <c r="V154" s="121">
        <f t="shared" si="40"/>
        <v>0</v>
      </c>
      <c r="W154" s="270">
        <f t="shared" si="41"/>
        <v>0</v>
      </c>
      <c r="X154" s="287">
        <f t="shared" si="42"/>
        <v>0</v>
      </c>
    </row>
    <row r="155" spans="1:24" ht="15.75" x14ac:dyDescent="0.25">
      <c r="A155" s="453"/>
      <c r="B155" s="433"/>
      <c r="C155" s="433"/>
      <c r="D155" s="477"/>
      <c r="E155" s="453"/>
      <c r="F155" s="438"/>
      <c r="G155" s="83"/>
      <c r="H155" s="433"/>
      <c r="I155" s="433"/>
      <c r="J155" s="478"/>
      <c r="K155" s="142"/>
      <c r="L155" s="142"/>
      <c r="M155" s="142"/>
      <c r="N155" s="142"/>
      <c r="O155" s="142"/>
      <c r="Q155" s="281">
        <f t="shared" si="36"/>
        <v>0</v>
      </c>
      <c r="R155" s="306">
        <f t="shared" si="37"/>
        <v>0</v>
      </c>
      <c r="S155" s="270">
        <f t="shared" si="38"/>
        <v>0</v>
      </c>
      <c r="U155" s="281">
        <f t="shared" si="39"/>
        <v>0</v>
      </c>
      <c r="V155" s="121">
        <f t="shared" si="40"/>
        <v>0</v>
      </c>
      <c r="W155" s="270">
        <f t="shared" si="41"/>
        <v>0</v>
      </c>
      <c r="X155" s="287">
        <f t="shared" si="42"/>
        <v>0</v>
      </c>
    </row>
    <row r="156" spans="1:24" ht="15.75" x14ac:dyDescent="0.25">
      <c r="A156" s="453"/>
      <c r="B156" s="433"/>
      <c r="C156" s="433"/>
      <c r="D156" s="477"/>
      <c r="E156" s="453"/>
      <c r="F156" s="438"/>
      <c r="G156" s="83"/>
      <c r="H156" s="433"/>
      <c r="I156" s="433"/>
      <c r="J156" s="478"/>
      <c r="K156" s="142"/>
      <c r="L156" s="142"/>
      <c r="M156" s="142"/>
      <c r="N156" s="142"/>
      <c r="O156" s="142"/>
      <c r="Q156" s="281">
        <f t="shared" si="36"/>
        <v>0</v>
      </c>
      <c r="R156" s="306">
        <f t="shared" si="37"/>
        <v>0</v>
      </c>
      <c r="S156" s="270">
        <f t="shared" si="38"/>
        <v>0</v>
      </c>
      <c r="U156" s="281">
        <f>Q156*1</f>
        <v>0</v>
      </c>
      <c r="V156" s="121">
        <f t="shared" si="40"/>
        <v>0</v>
      </c>
      <c r="W156" s="270">
        <f t="shared" si="41"/>
        <v>0</v>
      </c>
      <c r="X156" s="287">
        <f>SUM(U156:W156)</f>
        <v>0</v>
      </c>
    </row>
    <row r="157" spans="1:24" ht="15.75" x14ac:dyDescent="0.25">
      <c r="A157" s="453"/>
      <c r="B157" s="433"/>
      <c r="C157" s="433"/>
      <c r="D157" s="477"/>
      <c r="E157" s="453"/>
      <c r="F157" s="438"/>
      <c r="G157" s="83"/>
      <c r="H157" s="433"/>
      <c r="I157" s="433"/>
      <c r="J157" s="478"/>
      <c r="K157" s="142"/>
      <c r="L157" s="142"/>
      <c r="M157" s="142"/>
      <c r="N157" s="142"/>
      <c r="O157" s="142"/>
      <c r="Q157" s="281">
        <f t="shared" si="36"/>
        <v>0</v>
      </c>
      <c r="R157" s="306">
        <f t="shared" si="37"/>
        <v>0</v>
      </c>
      <c r="S157" s="270">
        <f t="shared" si="38"/>
        <v>0</v>
      </c>
      <c r="U157" s="281">
        <f>Q157*1</f>
        <v>0</v>
      </c>
      <c r="V157" s="121">
        <f t="shared" si="40"/>
        <v>0</v>
      </c>
      <c r="W157" s="270">
        <f t="shared" si="41"/>
        <v>0</v>
      </c>
      <c r="X157" s="287">
        <f>SUM(U157:W157)</f>
        <v>0</v>
      </c>
    </row>
    <row r="158" spans="1:24" ht="15.75" x14ac:dyDescent="0.25">
      <c r="A158" s="453"/>
      <c r="B158" s="433"/>
      <c r="C158" s="433"/>
      <c r="D158" s="477"/>
      <c r="E158" s="453"/>
      <c r="F158" s="438"/>
      <c r="G158" s="83"/>
      <c r="H158" s="433"/>
      <c r="I158" s="433"/>
      <c r="J158" s="478"/>
      <c r="K158" s="142"/>
      <c r="L158" s="142"/>
      <c r="M158" s="142"/>
      <c r="N158" s="142"/>
      <c r="O158" s="142"/>
      <c r="Q158" s="281">
        <f t="shared" si="36"/>
        <v>0</v>
      </c>
      <c r="R158" s="306">
        <f t="shared" si="37"/>
        <v>0</v>
      </c>
      <c r="S158" s="270">
        <f t="shared" si="38"/>
        <v>0</v>
      </c>
      <c r="U158" s="281">
        <f>Q158*1</f>
        <v>0</v>
      </c>
      <c r="V158" s="121">
        <f t="shared" si="40"/>
        <v>0</v>
      </c>
      <c r="W158" s="270">
        <f t="shared" si="41"/>
        <v>0</v>
      </c>
      <c r="X158" s="287">
        <f>SUM(U158:W158)</f>
        <v>0</v>
      </c>
    </row>
    <row r="159" spans="1:24" ht="15.75" x14ac:dyDescent="0.25">
      <c r="A159" s="453"/>
      <c r="B159" s="433"/>
      <c r="C159" s="433"/>
      <c r="D159" s="477"/>
      <c r="E159" s="453"/>
      <c r="F159" s="438"/>
      <c r="G159" s="83"/>
      <c r="H159" s="433"/>
      <c r="I159" s="433"/>
      <c r="J159" s="478"/>
      <c r="K159" s="142"/>
      <c r="L159" s="142"/>
      <c r="M159" s="142"/>
      <c r="N159" s="142"/>
      <c r="O159" s="142"/>
      <c r="Q159" s="281">
        <f t="shared" si="36"/>
        <v>0</v>
      </c>
      <c r="R159" s="306">
        <f t="shared" si="37"/>
        <v>0</v>
      </c>
      <c r="S159" s="270">
        <f t="shared" si="38"/>
        <v>0</v>
      </c>
      <c r="U159" s="281">
        <f t="shared" si="39"/>
        <v>0</v>
      </c>
      <c r="V159" s="121">
        <f t="shared" si="40"/>
        <v>0</v>
      </c>
      <c r="W159" s="270">
        <f t="shared" si="41"/>
        <v>0</v>
      </c>
      <c r="X159" s="287">
        <f t="shared" si="42"/>
        <v>0</v>
      </c>
    </row>
    <row r="160" spans="1:24" x14ac:dyDescent="0.2">
      <c r="A160" s="453"/>
      <c r="B160" s="116"/>
      <c r="C160" s="116"/>
      <c r="D160" s="479"/>
      <c r="E160" s="453"/>
      <c r="F160" s="438"/>
      <c r="G160" s="83"/>
      <c r="H160" s="116"/>
      <c r="I160" s="116"/>
      <c r="J160" s="480"/>
      <c r="K160" s="142"/>
      <c r="L160" s="142"/>
      <c r="M160" s="142"/>
      <c r="N160" s="142"/>
      <c r="O160" s="142"/>
      <c r="Q160" s="281">
        <f t="shared" si="36"/>
        <v>0</v>
      </c>
      <c r="R160" s="306">
        <f t="shared" si="37"/>
        <v>0</v>
      </c>
      <c r="S160" s="270">
        <f t="shared" si="38"/>
        <v>0</v>
      </c>
      <c r="U160" s="281">
        <f>Q160*1</f>
        <v>0</v>
      </c>
      <c r="V160" s="121">
        <f t="shared" si="40"/>
        <v>0</v>
      </c>
      <c r="W160" s="270">
        <f t="shared" si="41"/>
        <v>0</v>
      </c>
      <c r="X160" s="307">
        <f>SUM(U160:W160)</f>
        <v>0</v>
      </c>
    </row>
    <row r="161" spans="1:24" x14ac:dyDescent="0.2">
      <c r="A161" s="453"/>
      <c r="B161" s="441"/>
      <c r="C161" s="441"/>
      <c r="D161" s="481"/>
      <c r="E161" s="453"/>
      <c r="F161" s="438"/>
      <c r="G161" s="83"/>
      <c r="H161" s="441"/>
      <c r="I161" s="441"/>
      <c r="J161" s="482"/>
      <c r="K161" s="142"/>
      <c r="L161" s="142"/>
      <c r="M161" s="142"/>
      <c r="N161" s="142"/>
      <c r="O161" s="142"/>
      <c r="Q161" s="281">
        <f t="shared" si="36"/>
        <v>0</v>
      </c>
      <c r="R161" s="306">
        <f t="shared" si="37"/>
        <v>0</v>
      </c>
      <c r="S161" s="270">
        <f t="shared" si="38"/>
        <v>0</v>
      </c>
      <c r="U161" s="281">
        <f>Q161*1</f>
        <v>0</v>
      </c>
      <c r="V161" s="121">
        <f t="shared" si="40"/>
        <v>0</v>
      </c>
      <c r="W161" s="270">
        <f t="shared" si="41"/>
        <v>0</v>
      </c>
      <c r="X161" s="307">
        <f>SUM(U161:W161)</f>
        <v>0</v>
      </c>
    </row>
    <row r="162" spans="1:24" ht="15.75" thickBot="1" x14ac:dyDescent="0.25">
      <c r="A162" s="102"/>
      <c r="B162" s="483"/>
      <c r="C162" s="483"/>
      <c r="D162" s="484"/>
      <c r="E162" s="102"/>
      <c r="F162" s="85"/>
      <c r="G162" s="86"/>
      <c r="H162" s="483"/>
      <c r="I162" s="85"/>
      <c r="J162" s="86"/>
      <c r="K162" s="142"/>
      <c r="L162" s="142"/>
      <c r="M162" s="142"/>
      <c r="N162" s="142"/>
      <c r="O162" s="142"/>
      <c r="Q162" s="281">
        <f t="shared" si="36"/>
        <v>0</v>
      </c>
      <c r="R162" s="306">
        <f t="shared" si="37"/>
        <v>0</v>
      </c>
      <c r="S162" s="270">
        <f t="shared" si="38"/>
        <v>0</v>
      </c>
      <c r="U162" s="150">
        <f>Q162*1</f>
        <v>0</v>
      </c>
      <c r="V162" s="121">
        <f t="shared" si="40"/>
        <v>0</v>
      </c>
      <c r="W162" s="270">
        <f t="shared" si="41"/>
        <v>0</v>
      </c>
      <c r="X162" s="308">
        <f>SUM(U162:W162)</f>
        <v>0</v>
      </c>
    </row>
    <row r="163" spans="1:24" ht="18.75" thickBot="1" x14ac:dyDescent="0.3">
      <c r="Q163" s="63">
        <f>SUM(Q143:Q162)</f>
        <v>0</v>
      </c>
      <c r="R163" s="64">
        <f>SUM(R143:R162)</f>
        <v>0</v>
      </c>
      <c r="S163" s="65">
        <f>SUM(S143:S162)</f>
        <v>0</v>
      </c>
      <c r="U163" s="40">
        <f>SUM(U143:U162)</f>
        <v>0</v>
      </c>
      <c r="V163" s="41">
        <f>SUM(V143:V162)</f>
        <v>0</v>
      </c>
      <c r="W163" s="42">
        <f>SUM(W143:W162)</f>
        <v>0</v>
      </c>
      <c r="X163" s="70">
        <f>SUM(X143:X162)</f>
        <v>0</v>
      </c>
    </row>
    <row r="164" spans="1:24" x14ac:dyDescent="0.2">
      <c r="O164" s="25"/>
      <c r="P164" s="25"/>
      <c r="Q164" s="26"/>
      <c r="R164" s="26"/>
      <c r="S164" s="26"/>
      <c r="T164" s="25"/>
      <c r="U164" s="26"/>
      <c r="V164" s="26"/>
    </row>
  </sheetData>
  <sheetProtection formatCells="0" formatColumns="0" formatRows="0" insertRows="0"/>
  <mergeCells count="53">
    <mergeCell ref="A21:A22"/>
    <mergeCell ref="B21:B22"/>
    <mergeCell ref="A23:A24"/>
    <mergeCell ref="B23:B24"/>
    <mergeCell ref="A25:A26"/>
    <mergeCell ref="B25:B26"/>
    <mergeCell ref="A4:D4"/>
    <mergeCell ref="F4:N4"/>
    <mergeCell ref="A16:B16"/>
    <mergeCell ref="A17:P17"/>
    <mergeCell ref="A19:A20"/>
    <mergeCell ref="B19:B20"/>
    <mergeCell ref="A27:A28"/>
    <mergeCell ref="B27:B28"/>
    <mergeCell ref="A29:A30"/>
    <mergeCell ref="B29:B30"/>
    <mergeCell ref="E39:G39"/>
    <mergeCell ref="A37:Q37"/>
    <mergeCell ref="A39:A40"/>
    <mergeCell ref="B39:D39"/>
    <mergeCell ref="H39:J39"/>
    <mergeCell ref="K39:M39"/>
    <mergeCell ref="N39:Q39"/>
    <mergeCell ref="C38:I38"/>
    <mergeCell ref="U51:V52"/>
    <mergeCell ref="U87:X87"/>
    <mergeCell ref="A55:H55"/>
    <mergeCell ref="A56:L56"/>
    <mergeCell ref="A57:L57"/>
    <mergeCell ref="A58:G58"/>
    <mergeCell ref="H58:J58"/>
    <mergeCell ref="K58:L58"/>
    <mergeCell ref="A86:L86"/>
    <mergeCell ref="A87:F87"/>
    <mergeCell ref="G87:I87"/>
    <mergeCell ref="J87:L87"/>
    <mergeCell ref="Q87:T87"/>
    <mergeCell ref="A1:R1"/>
    <mergeCell ref="Q112:T112"/>
    <mergeCell ref="U112:X112"/>
    <mergeCell ref="A140:J140"/>
    <mergeCell ref="A141:D141"/>
    <mergeCell ref="E141:G141"/>
    <mergeCell ref="H141:J141"/>
    <mergeCell ref="Q141:S141"/>
    <mergeCell ref="U141:X141"/>
    <mergeCell ref="A110:O110"/>
    <mergeCell ref="A111:O111"/>
    <mergeCell ref="A112:F112"/>
    <mergeCell ref="G112:L112"/>
    <mergeCell ref="N112:O112"/>
    <mergeCell ref="Q58:T58"/>
    <mergeCell ref="U58:X58"/>
  </mergeCells>
  <dataValidations count="2">
    <dataValidation type="list" allowBlank="1" showInputMessage="1" showErrorMessage="1" sqref="B6:D6" xr:uid="{EA357EDB-6590-4015-AD88-6FBB782C970B}">
      <formula1>"CO2, O2"</formula1>
    </dataValidation>
    <dataValidation type="list" allowBlank="1" showInputMessage="1" showErrorMessage="1" sqref="H135:J135 G84:I85" xr:uid="{86019CD7-1022-4A71-9011-59253002381A}">
      <formula1>$A$111:$A$139</formula1>
    </dataValidation>
  </dataValidations>
  <hyperlinks>
    <hyperlink ref="S2" location="'Table of contents'!A1" display="Back to Table of Contents" xr:uid="{6CD0D098-93E5-44E5-B650-31C6C03513FF}"/>
    <hyperlink ref="S1" location="'B - GHG Summary '!A1" display="Back to GHG Summary" xr:uid="{F478D870-A45F-4099-9C86-A082AEEEFB3A}"/>
  </hyperlinks>
  <pageMargins left="0.7" right="0.7" top="0.18729166666666666" bottom="0.75" header="0.3" footer="0.3"/>
  <pageSetup paperSize="9" scale="31"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2C3FA4EC-80D5-4608-8503-E5C4D6A46C64}">
          <x14:formula1>
            <xm:f>Reference!$N$1:$N$3</xm:f>
          </x14:formula1>
          <xm:sqref>T18</xm:sqref>
        </x14:dataValidation>
        <x14:dataValidation type="list" allowBlank="1" showInputMessage="1" showErrorMessage="1" xr:uid="{2E4008E5-346E-4E9C-9CAD-DE9E1518E66E}">
          <x14:formula1>
            <xm:f>Reference!$A$57:$A$60</xm:f>
          </x14:formula1>
          <xm:sqref>B8:D8</xm:sqref>
        </x14:dataValidation>
        <x14:dataValidation type="list" allowBlank="1" showInputMessage="1" showErrorMessage="1" xr:uid="{821268EF-4841-47FD-8216-BB641CBE3FC7}">
          <x14:formula1>
            <xm:f>Reference!$A$28:$A$50</xm:f>
          </x14:formula1>
          <xm:sqref>M114:M134 E144:G162 G89:I108 H60:J83 H41:J52</xm:sqref>
        </x14:dataValidation>
        <x14:dataValidation type="list" allowBlank="1" showInputMessage="1" showErrorMessage="1" xr:uid="{115C44C1-9F10-4FCD-8F8A-B990142DEFA0}">
          <x14:formula1>
            <xm:f>Reference!$A$65:$A$568</xm:f>
          </x14:formula1>
          <xm:sqref>C60:C83 C114:C134</xm:sqref>
        </x14:dataValidation>
        <x14:dataValidation type="list" allowBlank="1" showInputMessage="1" showErrorMessage="1" xr:uid="{7E699D6F-DC4C-42BD-9D43-45B062D48ABE}">
          <x14:formula1>
            <xm:f>Reference!$A$65:$A$68</xm:f>
          </x14:formula1>
          <xm:sqref>C89:C108</xm:sqref>
        </x14:dataValidation>
        <x14:dataValidation type="list" allowBlank="1" showInputMessage="1" showErrorMessage="1" xr:uid="{A001355C-8E27-4381-A544-7052B111C788}">
          <x14:formula1>
            <xm:f>Reference!$A$23:$A$25</xm:f>
          </x14:formula1>
          <xm:sqref>B89:B108 B60:B83 B114:B134</xm:sqref>
        </x14:dataValidation>
        <x14:dataValidation type="list" allowBlank="1" showInputMessage="1" showErrorMessage="1" xr:uid="{5CE9640A-B503-4E95-850F-1AEB7C386A13}">
          <x14:formula1>
            <xm:f>Reference!$I$1:$I$8</xm:f>
          </x14:formula1>
          <xm:sqref>A60</xm:sqref>
        </x14:dataValidation>
        <x14:dataValidation type="list" allowBlank="1" showInputMessage="1" showErrorMessage="1" xr:uid="{ED033CA7-2CFC-4ECD-AB3A-80413D5B311F}">
          <x14:formula1>
            <xm:f>Reference!$J$1:$J$63</xm:f>
          </x14:formula1>
          <xm:sqref>A114:A134</xm:sqref>
        </x14:dataValidation>
        <x14:dataValidation type="list" allowBlank="1" showInputMessage="1" showErrorMessage="1" xr:uid="{15EA432E-4540-440B-A250-4A71F38569F0}">
          <x14:formula1>
            <xm:f>Reference!$I$2:$I$8</xm:f>
          </x14:formula1>
          <xm:sqref>A61:A83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141</vt:i4>
      </vt:variant>
    </vt:vector>
  </HeadingPairs>
  <TitlesOfParts>
    <vt:vector size="158" baseType="lpstr">
      <vt:lpstr>Introduction</vt:lpstr>
      <vt:lpstr>Table of contents</vt:lpstr>
      <vt:lpstr>A - Gen. Reporter Info</vt:lpstr>
      <vt:lpstr>B - GHG Summary </vt:lpstr>
      <vt:lpstr>C - SC unit 1</vt:lpstr>
      <vt:lpstr>D - SC unit 2</vt:lpstr>
      <vt:lpstr>E - SC unit 3</vt:lpstr>
      <vt:lpstr>F - SC unit 4</vt:lpstr>
      <vt:lpstr>G - SC unit 5</vt:lpstr>
      <vt:lpstr>H - SC unit 6</vt:lpstr>
      <vt:lpstr>I - On-site Transportation</vt:lpstr>
      <vt:lpstr>J - Cement Production</vt:lpstr>
      <vt:lpstr>K - Pulp and Paper</vt:lpstr>
      <vt:lpstr>L - Vented Coal Mine Methane </vt:lpstr>
      <vt:lpstr>M - Industrial Product Use</vt:lpstr>
      <vt:lpstr>N - Additional Information</vt:lpstr>
      <vt:lpstr>Reference</vt:lpstr>
      <vt:lpstr>'C - SC unit 1'!_Hlk501461469</vt:lpstr>
      <vt:lpstr>'D - SC unit 2'!_Hlk501461469</vt:lpstr>
      <vt:lpstr>'E - SC unit 3'!_Hlk501461469</vt:lpstr>
      <vt:lpstr>'F - SC unit 4'!_Hlk501461469</vt:lpstr>
      <vt:lpstr>'G - SC unit 5'!_Hlk501461469</vt:lpstr>
      <vt:lpstr>'H - SC unit 6'!_Hlk501461469</vt:lpstr>
      <vt:lpstr>'C - SC unit 1'!_Hlk502147869</vt:lpstr>
      <vt:lpstr>'D - SC unit 2'!_Hlk502147869</vt:lpstr>
      <vt:lpstr>'E - SC unit 3'!_Hlk502147869</vt:lpstr>
      <vt:lpstr>'F - SC unit 4'!_Hlk502147869</vt:lpstr>
      <vt:lpstr>'G - SC unit 5'!_Hlk502147869</vt:lpstr>
      <vt:lpstr>'H - SC unit 6'!_Hlk502147869</vt:lpstr>
      <vt:lpstr>'C - SC unit 1'!_Ref444068947</vt:lpstr>
      <vt:lpstr>'D - SC unit 2'!_Ref444068947</vt:lpstr>
      <vt:lpstr>'E - SC unit 3'!_Ref444068947</vt:lpstr>
      <vt:lpstr>'F - SC unit 4'!_Ref444068947</vt:lpstr>
      <vt:lpstr>'G - SC unit 5'!_Ref444068947</vt:lpstr>
      <vt:lpstr>'H - SC unit 6'!_Ref444068947</vt:lpstr>
      <vt:lpstr>'C - SC unit 1'!_Ref444070825</vt:lpstr>
      <vt:lpstr>'D - SC unit 2'!_Ref444070825</vt:lpstr>
      <vt:lpstr>'E - SC unit 3'!_Ref444070825</vt:lpstr>
      <vt:lpstr>'F - SC unit 4'!_Ref444070825</vt:lpstr>
      <vt:lpstr>'G - SC unit 5'!_Ref444070825</vt:lpstr>
      <vt:lpstr>'H - SC unit 6'!_Ref444070825</vt:lpstr>
      <vt:lpstr>'C - SC unit 1'!_Ref444070952</vt:lpstr>
      <vt:lpstr>'D - SC unit 2'!_Ref444070952</vt:lpstr>
      <vt:lpstr>'E - SC unit 3'!_Ref444070952</vt:lpstr>
      <vt:lpstr>'F - SC unit 4'!_Ref444070952</vt:lpstr>
      <vt:lpstr>'G - SC unit 5'!_Ref444070952</vt:lpstr>
      <vt:lpstr>'H - SC unit 6'!_Ref444070952</vt:lpstr>
      <vt:lpstr>'C - SC unit 1'!_Ref444071041</vt:lpstr>
      <vt:lpstr>'D - SC unit 2'!_Ref444071041</vt:lpstr>
      <vt:lpstr>'E - SC unit 3'!_Ref444071041</vt:lpstr>
      <vt:lpstr>'F - SC unit 4'!_Ref444071041</vt:lpstr>
      <vt:lpstr>'G - SC unit 5'!_Ref444071041</vt:lpstr>
      <vt:lpstr>'H - SC unit 6'!_Ref444071041</vt:lpstr>
      <vt:lpstr>'C - SC unit 1'!_Ref444071754</vt:lpstr>
      <vt:lpstr>'D - SC unit 2'!_Ref444071754</vt:lpstr>
      <vt:lpstr>'E - SC unit 3'!_Ref444071754</vt:lpstr>
      <vt:lpstr>'F - SC unit 4'!_Ref444071754</vt:lpstr>
      <vt:lpstr>'G - SC unit 5'!_Ref444071754</vt:lpstr>
      <vt:lpstr>'H - SC unit 6'!_Ref444071754</vt:lpstr>
      <vt:lpstr>'C - SC unit 1'!_Ref444071879</vt:lpstr>
      <vt:lpstr>'D - SC unit 2'!_Ref444071879</vt:lpstr>
      <vt:lpstr>'E - SC unit 3'!_Ref444071879</vt:lpstr>
      <vt:lpstr>'F - SC unit 4'!_Ref444071879</vt:lpstr>
      <vt:lpstr>'G - SC unit 5'!_Ref444071879</vt:lpstr>
      <vt:lpstr>'H - SC unit 6'!_Ref444071879</vt:lpstr>
      <vt:lpstr>'C - SC unit 1'!_Ref444072871</vt:lpstr>
      <vt:lpstr>'D - SC unit 2'!_Ref444072871</vt:lpstr>
      <vt:lpstr>'E - SC unit 3'!_Ref444072871</vt:lpstr>
      <vt:lpstr>'F - SC unit 4'!_Ref444072871</vt:lpstr>
      <vt:lpstr>'G - SC unit 5'!_Ref444072871</vt:lpstr>
      <vt:lpstr>'H - SC unit 6'!_Ref444072871</vt:lpstr>
      <vt:lpstr>'C - SC unit 1'!_Ref444073347</vt:lpstr>
      <vt:lpstr>'D - SC unit 2'!_Ref444073347</vt:lpstr>
      <vt:lpstr>'E - SC unit 3'!_Ref444073347</vt:lpstr>
      <vt:lpstr>'F - SC unit 4'!_Ref444073347</vt:lpstr>
      <vt:lpstr>'G - SC unit 5'!_Ref444073347</vt:lpstr>
      <vt:lpstr>'H - SC unit 6'!_Ref444073347</vt:lpstr>
      <vt:lpstr>'C - SC unit 1'!_Ref444073536</vt:lpstr>
      <vt:lpstr>'D - SC unit 2'!_Ref444073536</vt:lpstr>
      <vt:lpstr>'E - SC unit 3'!_Ref444073536</vt:lpstr>
      <vt:lpstr>'F - SC unit 4'!_Ref444073536</vt:lpstr>
      <vt:lpstr>'G - SC unit 5'!_Ref444073536</vt:lpstr>
      <vt:lpstr>'H - SC unit 6'!_Ref444073536</vt:lpstr>
      <vt:lpstr>'C - SC unit 1'!_Toc493248405</vt:lpstr>
      <vt:lpstr>'D - SC unit 2'!_Toc493248405</vt:lpstr>
      <vt:lpstr>'E - SC unit 3'!_Toc493248405</vt:lpstr>
      <vt:lpstr>'F - SC unit 4'!_Toc493248405</vt:lpstr>
      <vt:lpstr>'G - SC unit 5'!_Toc493248405</vt:lpstr>
      <vt:lpstr>'H - SC unit 6'!_Toc493248405</vt:lpstr>
      <vt:lpstr>'C - SC unit 1'!_Toc493248406</vt:lpstr>
      <vt:lpstr>'D - SC unit 2'!_Toc493248406</vt:lpstr>
      <vt:lpstr>'E - SC unit 3'!_Toc493248406</vt:lpstr>
      <vt:lpstr>'F - SC unit 4'!_Toc493248406</vt:lpstr>
      <vt:lpstr>'G - SC unit 5'!_Toc493248406</vt:lpstr>
      <vt:lpstr>'H - SC unit 6'!_Toc493248406</vt:lpstr>
      <vt:lpstr>'C - SC unit 1'!_Toc493248407</vt:lpstr>
      <vt:lpstr>'D - SC unit 2'!_Toc493248407</vt:lpstr>
      <vt:lpstr>'E - SC unit 3'!_Toc493248407</vt:lpstr>
      <vt:lpstr>'F - SC unit 4'!_Toc493248407</vt:lpstr>
      <vt:lpstr>'G - SC unit 5'!_Toc493248407</vt:lpstr>
      <vt:lpstr>'H - SC unit 6'!_Toc493248407</vt:lpstr>
      <vt:lpstr>'C - SC unit 1'!_Toc493248408</vt:lpstr>
      <vt:lpstr>'D - SC unit 2'!_Toc493248408</vt:lpstr>
      <vt:lpstr>'E - SC unit 3'!_Toc493248408</vt:lpstr>
      <vt:lpstr>'F - SC unit 4'!_Toc493248408</vt:lpstr>
      <vt:lpstr>'G - SC unit 5'!_Toc493248408</vt:lpstr>
      <vt:lpstr>'H - SC unit 6'!_Toc493248408</vt:lpstr>
      <vt:lpstr>'C - SC unit 1'!_Toc493248409</vt:lpstr>
      <vt:lpstr>'D - SC unit 2'!_Toc493248409</vt:lpstr>
      <vt:lpstr>'E - SC unit 3'!_Toc493248409</vt:lpstr>
      <vt:lpstr>'F - SC unit 4'!_Toc493248409</vt:lpstr>
      <vt:lpstr>'G - SC unit 5'!_Toc493248409</vt:lpstr>
      <vt:lpstr>'H - SC unit 6'!_Toc493248409</vt:lpstr>
      <vt:lpstr>'C - SC unit 1'!_Toc493248410</vt:lpstr>
      <vt:lpstr>'D - SC unit 2'!_Toc493248410</vt:lpstr>
      <vt:lpstr>'E - SC unit 3'!_Toc493248410</vt:lpstr>
      <vt:lpstr>'F - SC unit 4'!_Toc493248410</vt:lpstr>
      <vt:lpstr>'G - SC unit 5'!_Toc493248410</vt:lpstr>
      <vt:lpstr>'H - SC unit 6'!_Toc493248410</vt:lpstr>
      <vt:lpstr>'C - SC unit 1'!_Toc493248411</vt:lpstr>
      <vt:lpstr>'D - SC unit 2'!_Toc493248411</vt:lpstr>
      <vt:lpstr>'E - SC unit 3'!_Toc493248411</vt:lpstr>
      <vt:lpstr>'F - SC unit 4'!_Toc493248411</vt:lpstr>
      <vt:lpstr>'G - SC unit 5'!_Toc493248411</vt:lpstr>
      <vt:lpstr>'H - SC unit 6'!_Toc493248411</vt:lpstr>
      <vt:lpstr>'C - SC unit 1'!_Toc493248412</vt:lpstr>
      <vt:lpstr>'D - SC unit 2'!_Toc493248412</vt:lpstr>
      <vt:lpstr>'E - SC unit 3'!_Toc493248412</vt:lpstr>
      <vt:lpstr>'F - SC unit 4'!_Toc493248412</vt:lpstr>
      <vt:lpstr>'G - SC unit 5'!_Toc493248412</vt:lpstr>
      <vt:lpstr>'H - SC unit 6'!_Toc493248412</vt:lpstr>
      <vt:lpstr>'C - SC unit 1'!_Toc493248413</vt:lpstr>
      <vt:lpstr>'D - SC unit 2'!_Toc493248413</vt:lpstr>
      <vt:lpstr>'E - SC unit 3'!_Toc493248413</vt:lpstr>
      <vt:lpstr>'F - SC unit 4'!_Toc493248413</vt:lpstr>
      <vt:lpstr>'G - SC unit 5'!_Toc493248413</vt:lpstr>
      <vt:lpstr>'H - SC unit 6'!_Toc493248413</vt:lpstr>
      <vt:lpstr>'C - SC unit 1'!_Toc493248414</vt:lpstr>
      <vt:lpstr>'D - SC unit 2'!_Toc493248414</vt:lpstr>
      <vt:lpstr>'E - SC unit 3'!_Toc493248414</vt:lpstr>
      <vt:lpstr>'F - SC unit 4'!_Toc493248414</vt:lpstr>
      <vt:lpstr>'G - SC unit 5'!_Toc493248414</vt:lpstr>
      <vt:lpstr>'H - SC unit 6'!_Toc493248414</vt:lpstr>
      <vt:lpstr>'C - SC unit 1'!_Toc493248415</vt:lpstr>
      <vt:lpstr>'D - SC unit 2'!_Toc493248415</vt:lpstr>
      <vt:lpstr>'E - SC unit 3'!_Toc493248415</vt:lpstr>
      <vt:lpstr>'F - SC unit 4'!_Toc493248415</vt:lpstr>
      <vt:lpstr>'G - SC unit 5'!_Toc493248415</vt:lpstr>
      <vt:lpstr>'H - SC unit 6'!_Toc493248415</vt:lpstr>
      <vt:lpstr>'C - SC unit 1'!_Toc493248416</vt:lpstr>
      <vt:lpstr>'D - SC unit 2'!_Toc493248416</vt:lpstr>
      <vt:lpstr>'E - SC unit 3'!_Toc493248416</vt:lpstr>
      <vt:lpstr>'F - SC unit 4'!_Toc493248416</vt:lpstr>
      <vt:lpstr>'G - SC unit 5'!_Toc493248416</vt:lpstr>
      <vt:lpstr>'H - SC unit 6'!_Toc493248416</vt:lpstr>
      <vt:lpstr>'A - Gen. Reporter Info'!Print_Area</vt:lpstr>
      <vt:lpstr>'B - GHG Summary '!Print_Area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David, Ashley D</cp:lastModifiedBy>
  <cp:lastPrinted>2023-11-14T19:35:16Z</cp:lastPrinted>
  <dcterms:created xsi:type="dcterms:W3CDTF">2017-09-27T13:13:25Z</dcterms:created>
  <dcterms:modified xsi:type="dcterms:W3CDTF">2024-01-26T14:37:26Z</dcterms:modified>
</cp:coreProperties>
</file>